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" windowWidth="14055" windowHeight="4635" activeTab="8"/>
  </bookViews>
  <sheets>
    <sheet name="Feuil1" sheetId="1" r:id="rId1"/>
    <sheet name="MA(2)" sheetId="2" r:id="rId2"/>
    <sheet name="AR(2)" sheetId="3" r:id="rId3"/>
    <sheet name="ARMA(2,2)" sheetId="4" r:id="rId4"/>
    <sheet name="SESM()" sheetId="5" r:id="rId5"/>
    <sheet name="LTREDN" sheetId="6" r:id="rId6"/>
    <sheet name="EXPTREND" sheetId="7" r:id="rId7"/>
    <sheet name="Quarter_data" sheetId="8" r:id="rId8"/>
    <sheet name="trimestre_data" sheetId="9" r:id="rId9"/>
  </sheets>
  <definedNames>
    <definedName name="solver_adj" localSheetId="6" hidden="1">EXPTREND!$H$2</definedName>
    <definedName name="solver_adj" localSheetId="0" hidden="1">Feuil1!$J$1</definedName>
    <definedName name="solver_adj" localSheetId="5" hidden="1">LTREDN!$J$4:$J$5</definedName>
    <definedName name="solver_adj" localSheetId="4" hidden="1">'SESM()'!$E$2</definedName>
    <definedName name="solver_cvg" localSheetId="6" hidden="1">0.0001</definedName>
    <definedName name="solver_cvg" localSheetId="0" hidden="1">0.0001</definedName>
    <definedName name="solver_cvg" localSheetId="5" hidden="1">0.0001</definedName>
    <definedName name="solver_cvg" localSheetId="4" hidden="1">0.0001</definedName>
    <definedName name="solver_drv" localSheetId="6" hidden="1">1</definedName>
    <definedName name="solver_drv" localSheetId="0" hidden="1">1</definedName>
    <definedName name="solver_drv" localSheetId="5" hidden="1">1</definedName>
    <definedName name="solver_drv" localSheetId="4" hidden="1">1</definedName>
    <definedName name="solver_est" localSheetId="6" hidden="1">1</definedName>
    <definedName name="solver_est" localSheetId="0" hidden="1">1</definedName>
    <definedName name="solver_est" localSheetId="5" hidden="1">1</definedName>
    <definedName name="solver_est" localSheetId="4" hidden="1">1</definedName>
    <definedName name="solver_itr" localSheetId="6" hidden="1">100</definedName>
    <definedName name="solver_itr" localSheetId="0" hidden="1">100</definedName>
    <definedName name="solver_itr" localSheetId="5" hidden="1">100</definedName>
    <definedName name="solver_itr" localSheetId="4" hidden="1">100</definedName>
    <definedName name="solver_lhs1" localSheetId="6" hidden="1">EXPTREND!$H$2</definedName>
    <definedName name="solver_lhs1" localSheetId="0" hidden="1">Feuil1!$J$1</definedName>
    <definedName name="solver_lhs1" localSheetId="5" hidden="1">LTREDN!$J$4</definedName>
    <definedName name="solver_lhs1" localSheetId="4" hidden="1">'SESM()'!$E$2</definedName>
    <definedName name="solver_lhs2" localSheetId="6" hidden="1">EXPTREND!$H$2</definedName>
    <definedName name="solver_lhs2" localSheetId="0" hidden="1">Feuil1!$J$1</definedName>
    <definedName name="solver_lhs2" localSheetId="5" hidden="1">LTREDN!$J$4</definedName>
    <definedName name="solver_lhs2" localSheetId="4" hidden="1">'SESM()'!$E$2</definedName>
    <definedName name="solver_lhs3" localSheetId="5" hidden="1">LTREDN!$J$5</definedName>
    <definedName name="solver_lhs4" localSheetId="5" hidden="1">LTREDN!$J$5</definedName>
    <definedName name="solver_lin" localSheetId="6" hidden="1">2</definedName>
    <definedName name="solver_lin" localSheetId="0" hidden="1">2</definedName>
    <definedName name="solver_lin" localSheetId="5" hidden="1">2</definedName>
    <definedName name="solver_lin" localSheetId="4" hidden="1">2</definedName>
    <definedName name="solver_neg" localSheetId="6" hidden="1">2</definedName>
    <definedName name="solver_neg" localSheetId="0" hidden="1">2</definedName>
    <definedName name="solver_neg" localSheetId="5" hidden="1">2</definedName>
    <definedName name="solver_neg" localSheetId="4" hidden="1">2</definedName>
    <definedName name="solver_num" localSheetId="6" hidden="1">2</definedName>
    <definedName name="solver_num" localSheetId="0" hidden="1">2</definedName>
    <definedName name="solver_num" localSheetId="5" hidden="1">4</definedName>
    <definedName name="solver_num" localSheetId="4" hidden="1">2</definedName>
    <definedName name="solver_nwt" localSheetId="6" hidden="1">1</definedName>
    <definedName name="solver_nwt" localSheetId="0" hidden="1">1</definedName>
    <definedName name="solver_nwt" localSheetId="5" hidden="1">1</definedName>
    <definedName name="solver_nwt" localSheetId="4" hidden="1">1</definedName>
    <definedName name="solver_opt" localSheetId="6" hidden="1">EXPTREND!$E$21</definedName>
    <definedName name="solver_opt" localSheetId="0" hidden="1">Feuil1!$J$20</definedName>
    <definedName name="solver_opt" localSheetId="5" hidden="1">LTREDN!$H$39</definedName>
    <definedName name="solver_opt" localSheetId="4" hidden="1">'SESM()'!$C$19</definedName>
    <definedName name="solver_pre" localSheetId="6" hidden="1">0.000001</definedName>
    <definedName name="solver_pre" localSheetId="0" hidden="1">0.000001</definedName>
    <definedName name="solver_pre" localSheetId="5" hidden="1">0.000001</definedName>
    <definedName name="solver_pre" localSheetId="4" hidden="1">0.000001</definedName>
    <definedName name="solver_rel1" localSheetId="6" hidden="1">1</definedName>
    <definedName name="solver_rel1" localSheetId="0" hidden="1">3</definedName>
    <definedName name="solver_rel1" localSheetId="5" hidden="1">1</definedName>
    <definedName name="solver_rel1" localSheetId="4" hidden="1">1</definedName>
    <definedName name="solver_rel2" localSheetId="6" hidden="1">3</definedName>
    <definedName name="solver_rel2" localSheetId="0" hidden="1">1</definedName>
    <definedName name="solver_rel2" localSheetId="5" hidden="1">3</definedName>
    <definedName name="solver_rel2" localSheetId="4" hidden="1">3</definedName>
    <definedName name="solver_rel3" localSheetId="5" hidden="1">1</definedName>
    <definedName name="solver_rel4" localSheetId="5" hidden="1">3</definedName>
    <definedName name="solver_rhs1" localSheetId="6" hidden="1">1</definedName>
    <definedName name="solver_rhs1" localSheetId="0" hidden="1">0</definedName>
    <definedName name="solver_rhs1" localSheetId="5" hidden="1">1</definedName>
    <definedName name="solver_rhs1" localSheetId="4" hidden="1">1</definedName>
    <definedName name="solver_rhs2" localSheetId="6" hidden="1">0</definedName>
    <definedName name="solver_rhs2" localSheetId="0" hidden="1">1</definedName>
    <definedName name="solver_rhs2" localSheetId="5" hidden="1">0</definedName>
    <definedName name="solver_rhs2" localSheetId="4" hidden="1">0</definedName>
    <definedName name="solver_rhs3" localSheetId="5" hidden="1">1</definedName>
    <definedName name="solver_rhs4" localSheetId="5" hidden="1">0</definedName>
    <definedName name="solver_scl" localSheetId="6" hidden="1">2</definedName>
    <definedName name="solver_scl" localSheetId="0" hidden="1">2</definedName>
    <definedName name="solver_scl" localSheetId="5" hidden="1">2</definedName>
    <definedName name="solver_scl" localSheetId="4" hidden="1">2</definedName>
    <definedName name="solver_sho" localSheetId="6" hidden="1">2</definedName>
    <definedName name="solver_sho" localSheetId="0" hidden="1">2</definedName>
    <definedName name="solver_sho" localSheetId="5" hidden="1">2</definedName>
    <definedName name="solver_sho" localSheetId="4" hidden="1">2</definedName>
    <definedName name="solver_tim" localSheetId="6" hidden="1">100</definedName>
    <definedName name="solver_tim" localSheetId="0" hidden="1">100</definedName>
    <definedName name="solver_tim" localSheetId="5" hidden="1">100</definedName>
    <definedName name="solver_tim" localSheetId="4" hidden="1">100</definedName>
    <definedName name="solver_tol" localSheetId="6" hidden="1">0.05</definedName>
    <definedName name="solver_tol" localSheetId="0" hidden="1">0.05</definedName>
    <definedName name="solver_tol" localSheetId="5" hidden="1">0.05</definedName>
    <definedName name="solver_tol" localSheetId="4" hidden="1">0.05</definedName>
    <definedName name="solver_typ" localSheetId="6" hidden="1">2</definedName>
    <definedName name="solver_typ" localSheetId="0" hidden="1">2</definedName>
    <definedName name="solver_typ" localSheetId="5" hidden="1">2</definedName>
    <definedName name="solver_typ" localSheetId="4" hidden="1">2</definedName>
    <definedName name="solver_val" localSheetId="6" hidden="1">0</definedName>
    <definedName name="solver_val" localSheetId="0" hidden="1">0</definedName>
    <definedName name="solver_val" localSheetId="5" hidden="1">0</definedName>
    <definedName name="solver_val" localSheetId="4" hidden="1">0</definedName>
  </definedNames>
  <calcPr calcId="124519"/>
</workbook>
</file>

<file path=xl/calcChain.xml><?xml version="1.0" encoding="utf-8"?>
<calcChain xmlns="http://schemas.openxmlformats.org/spreadsheetml/2006/main">
  <c r="D3" i="7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E20" s="1"/>
  <c r="E2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"/>
  <c r="H42" i="6"/>
  <c r="H43"/>
  <c r="H44"/>
  <c r="H45"/>
  <c r="H41"/>
  <c r="G3"/>
  <c r="H3" s="1"/>
  <c r="E3"/>
  <c r="F3" s="1"/>
  <c r="D42"/>
  <c r="D43"/>
  <c r="D44"/>
  <c r="D45"/>
  <c r="D41"/>
  <c r="D40"/>
  <c r="D3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"/>
  <c r="C4" i="5"/>
  <c r="A4" i="7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3"/>
  <c r="A5" i="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4"/>
  <c r="C3" i="5"/>
  <c r="B4"/>
  <c r="B3"/>
  <c r="J5" i="1"/>
  <c r="J4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J19" s="1"/>
  <c r="I5"/>
  <c r="I4"/>
  <c r="F22"/>
  <c r="G22"/>
  <c r="H22"/>
  <c r="E22"/>
  <c r="H21"/>
  <c r="H20"/>
  <c r="H6"/>
  <c r="H7"/>
  <c r="H8"/>
  <c r="H9"/>
  <c r="H10"/>
  <c r="H11"/>
  <c r="H12"/>
  <c r="H13"/>
  <c r="H14"/>
  <c r="H15"/>
  <c r="H16"/>
  <c r="H17"/>
  <c r="H18"/>
  <c r="H19"/>
  <c r="H5"/>
  <c r="G6"/>
  <c r="G7"/>
  <c r="G8"/>
  <c r="G9"/>
  <c r="G10"/>
  <c r="G11"/>
  <c r="G12"/>
  <c r="G13"/>
  <c r="G14"/>
  <c r="G15"/>
  <c r="G16"/>
  <c r="G17"/>
  <c r="G18"/>
  <c r="G19"/>
  <c r="G5"/>
  <c r="F21"/>
  <c r="E21"/>
  <c r="F20"/>
  <c r="E20"/>
  <c r="F8"/>
  <c r="F7"/>
  <c r="E6"/>
  <c r="F9"/>
  <c r="F10"/>
  <c r="F11"/>
  <c r="F12"/>
  <c r="F13"/>
  <c r="F14"/>
  <c r="F15"/>
  <c r="F16"/>
  <c r="F17"/>
  <c r="F18"/>
  <c r="F19"/>
  <c r="E8"/>
  <c r="E9"/>
  <c r="E10"/>
  <c r="E11"/>
  <c r="E12"/>
  <c r="E13"/>
  <c r="E14"/>
  <c r="E15"/>
  <c r="E16"/>
  <c r="E17"/>
  <c r="E18"/>
  <c r="E19"/>
  <c r="E7"/>
  <c r="D8"/>
  <c r="D9"/>
  <c r="D10"/>
  <c r="D11"/>
  <c r="D12"/>
  <c r="D13"/>
  <c r="D14"/>
  <c r="D15"/>
  <c r="D16"/>
  <c r="D17"/>
  <c r="D18"/>
  <c r="D19"/>
  <c r="D7"/>
  <c r="C7"/>
  <c r="C8"/>
  <c r="C9"/>
  <c r="C10"/>
  <c r="C11"/>
  <c r="C12"/>
  <c r="C13"/>
  <c r="C14"/>
  <c r="C15"/>
  <c r="C16"/>
  <c r="C17"/>
  <c r="C18"/>
  <c r="C19"/>
  <c r="C6"/>
  <c r="E3" i="7" l="1"/>
  <c r="E9"/>
  <c r="E10"/>
  <c r="E8"/>
  <c r="E12"/>
  <c r="E16"/>
  <c r="E17"/>
  <c r="E18"/>
  <c r="E19"/>
  <c r="E11"/>
  <c r="E4"/>
  <c r="E13"/>
  <c r="E5"/>
  <c r="E14"/>
  <c r="E6"/>
  <c r="E15"/>
  <c r="E7"/>
  <c r="E4" i="6"/>
  <c r="F4" s="1"/>
  <c r="E5" s="1"/>
  <c r="G4"/>
  <c r="H4" s="1"/>
  <c r="B5" i="5"/>
  <c r="C5" s="1"/>
  <c r="J8" i="1"/>
  <c r="J9"/>
  <c r="J16"/>
  <c r="J17"/>
  <c r="J18"/>
  <c r="J7"/>
  <c r="J10"/>
  <c r="J11"/>
  <c r="J12"/>
  <c r="J15"/>
  <c r="J13"/>
  <c r="J14"/>
  <c r="J6"/>
  <c r="E21" i="7" l="1"/>
  <c r="G5" i="6"/>
  <c r="H5" s="1"/>
  <c r="F5"/>
  <c r="G6" s="1"/>
  <c r="H6" s="1"/>
  <c r="B6" i="5"/>
  <c r="C6" s="1"/>
  <c r="J20" i="1"/>
  <c r="E6" i="6" l="1"/>
  <c r="F6" s="1"/>
  <c r="G7" s="1"/>
  <c r="H7" s="1"/>
  <c r="B7" i="5"/>
  <c r="C7" s="1"/>
  <c r="E7" i="6" l="1"/>
  <c r="F7" s="1"/>
  <c r="E8" s="1"/>
  <c r="B8" i="5"/>
  <c r="C8" s="1"/>
  <c r="G8" i="6" l="1"/>
  <c r="H8" s="1"/>
  <c r="F8"/>
  <c r="E9" s="1"/>
  <c r="B9" i="5"/>
  <c r="C9" s="1"/>
  <c r="E10" i="6" l="1"/>
  <c r="F9"/>
  <c r="G10" s="1"/>
  <c r="H10" s="1"/>
  <c r="G9"/>
  <c r="H9" s="1"/>
  <c r="B10" i="5"/>
  <c r="C10" s="1"/>
  <c r="E11" i="6" l="1"/>
  <c r="G11"/>
  <c r="H11" s="1"/>
  <c r="F10"/>
  <c r="B11" i="5"/>
  <c r="C11" s="1"/>
  <c r="F11" i="6" l="1"/>
  <c r="G12" s="1"/>
  <c r="H12" s="1"/>
  <c r="B12" i="5"/>
  <c r="C12" s="1"/>
  <c r="E12" i="6" l="1"/>
  <c r="B13" i="5"/>
  <c r="C13" s="1"/>
  <c r="F12" i="6" l="1"/>
  <c r="E13" s="1"/>
  <c r="B14" i="5"/>
  <c r="C14" s="1"/>
  <c r="G13" i="6" l="1"/>
  <c r="H13" s="1"/>
  <c r="E14"/>
  <c r="F13"/>
  <c r="G14" s="1"/>
  <c r="H14" s="1"/>
  <c r="B15" i="5"/>
  <c r="C15" s="1"/>
  <c r="G15" i="6" l="1"/>
  <c r="H15" s="1"/>
  <c r="E15"/>
  <c r="F14"/>
  <c r="B16" i="5"/>
  <c r="C16" s="1"/>
  <c r="G16" i="6" l="1"/>
  <c r="H16" s="1"/>
  <c r="F15"/>
  <c r="E16" s="1"/>
  <c r="B17" i="5"/>
  <c r="C17" s="1"/>
  <c r="F16" i="6" l="1"/>
  <c r="E17" s="1"/>
  <c r="B18" i="5"/>
  <c r="C18" s="1"/>
  <c r="F17" i="6" l="1"/>
  <c r="E18" s="1"/>
  <c r="G17"/>
  <c r="H17" s="1"/>
  <c r="F18" l="1"/>
  <c r="G19" s="1"/>
  <c r="H19" s="1"/>
  <c r="G18"/>
  <c r="H18" s="1"/>
  <c r="E19" l="1"/>
  <c r="F19" s="1"/>
  <c r="E20" s="1"/>
  <c r="F20" l="1"/>
  <c r="E21" s="1"/>
  <c r="G20"/>
  <c r="H20" s="1"/>
  <c r="G21" l="1"/>
  <c r="H21" s="1"/>
  <c r="E22"/>
  <c r="F21"/>
  <c r="G22" s="1"/>
  <c r="H22" s="1"/>
  <c r="G23" l="1"/>
  <c r="H23" s="1"/>
  <c r="E23"/>
  <c r="F22"/>
  <c r="G24" l="1"/>
  <c r="H24" s="1"/>
  <c r="F23"/>
  <c r="E24" s="1"/>
  <c r="F24" l="1"/>
  <c r="E25" s="1"/>
  <c r="F25" l="1"/>
  <c r="E26" s="1"/>
  <c r="G25"/>
  <c r="H25" s="1"/>
  <c r="E27" l="1"/>
  <c r="F26"/>
  <c r="G27" s="1"/>
  <c r="H27" s="1"/>
  <c r="G26"/>
  <c r="H26" s="1"/>
  <c r="F27" l="1"/>
  <c r="E28" s="1"/>
  <c r="F28" l="1"/>
  <c r="E29" s="1"/>
  <c r="G28"/>
  <c r="H28" s="1"/>
  <c r="G29" l="1"/>
  <c r="H29" s="1"/>
  <c r="E30"/>
  <c r="G30"/>
  <c r="H30" s="1"/>
  <c r="F29"/>
  <c r="E31" l="1"/>
  <c r="F30"/>
  <c r="G31" s="1"/>
  <c r="H31" s="1"/>
  <c r="F31" l="1"/>
  <c r="E32" s="1"/>
  <c r="G32" l="1"/>
  <c r="H32" s="1"/>
  <c r="F32"/>
  <c r="E33" s="1"/>
  <c r="F33" l="1"/>
  <c r="E34" s="1"/>
  <c r="G33"/>
  <c r="H33" s="1"/>
  <c r="E35" l="1"/>
  <c r="G35"/>
  <c r="H35" s="1"/>
  <c r="F34"/>
  <c r="G34"/>
  <c r="H34" s="1"/>
  <c r="F35" l="1"/>
  <c r="E36" s="1"/>
  <c r="F36" l="1"/>
  <c r="E37" s="1"/>
  <c r="G36"/>
  <c r="H36" s="1"/>
  <c r="G37" l="1"/>
  <c r="H37" s="1"/>
  <c r="E38"/>
  <c r="F38" s="1"/>
  <c r="G38"/>
  <c r="H38" s="1"/>
  <c r="F37"/>
  <c r="H39" l="1"/>
  <c r="H40"/>
</calcChain>
</file>

<file path=xl/sharedStrings.xml><?xml version="1.0" encoding="utf-8"?>
<sst xmlns="http://schemas.openxmlformats.org/spreadsheetml/2006/main" count="47" uniqueCount="34">
  <si>
    <t>Observations</t>
  </si>
  <si>
    <t>MM(3)</t>
  </si>
  <si>
    <t>MM(4)</t>
  </si>
  <si>
    <t>EE3</t>
  </si>
  <si>
    <t>EE4</t>
  </si>
  <si>
    <t>MM2</t>
  </si>
  <si>
    <t>EE2</t>
  </si>
  <si>
    <t>moyenne</t>
  </si>
  <si>
    <t>ecartType</t>
  </si>
  <si>
    <t>CoeffVariation</t>
  </si>
  <si>
    <t>alpha</t>
  </si>
  <si>
    <t>SES</t>
  </si>
  <si>
    <t>EE_SES</t>
  </si>
  <si>
    <t>Time</t>
  </si>
  <si>
    <t>Value</t>
  </si>
  <si>
    <t>Error</t>
  </si>
  <si>
    <t>Values</t>
  </si>
  <si>
    <t>Values LTREND</t>
  </si>
  <si>
    <t>LTREND</t>
  </si>
  <si>
    <t>level</t>
  </si>
  <si>
    <t>trend</t>
  </si>
  <si>
    <t>ErrorLTREND</t>
  </si>
  <si>
    <t>ecart type</t>
  </si>
  <si>
    <t>TREND</t>
  </si>
  <si>
    <t>HoltForecast</t>
  </si>
  <si>
    <t>gamma</t>
  </si>
  <si>
    <t>level0</t>
  </si>
  <si>
    <t>trend0</t>
  </si>
  <si>
    <t>ErrorHolt</t>
  </si>
  <si>
    <t>FiitedValues</t>
  </si>
  <si>
    <t>SES_</t>
  </si>
  <si>
    <t>Err</t>
  </si>
  <si>
    <t>quadrimestre</t>
  </si>
  <si>
    <t>Nb visites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</si>
</sst>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yVal>
            <c:numRef>
              <c:f>Feuil1!$B$4:$B$19</c:f>
              <c:numCache>
                <c:formatCode>General</c:formatCode>
                <c:ptCount val="16"/>
                <c:pt idx="0">
                  <c:v>18</c:v>
                </c:pt>
                <c:pt idx="1">
                  <c:v>21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17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20.5</c:v>
                </c:pt>
                <c:pt idx="10">
                  <c:v>19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21</c:v>
                </c:pt>
                <c:pt idx="15">
                  <c:v>17</c:v>
                </c:pt>
              </c:numCache>
            </c:numRef>
          </c:yVal>
          <c:smooth val="1"/>
        </c:ser>
        <c:axId val="167251328"/>
        <c:axId val="167429248"/>
      </c:scatterChart>
      <c:valAx>
        <c:axId val="167251328"/>
        <c:scaling>
          <c:orientation val="minMax"/>
        </c:scaling>
        <c:axPos val="b"/>
        <c:tickLblPos val="nextTo"/>
        <c:crossAx val="167429248"/>
        <c:crosses val="autoZero"/>
        <c:crossBetween val="midCat"/>
      </c:valAx>
      <c:valAx>
        <c:axId val="167429248"/>
        <c:scaling>
          <c:orientation val="minMax"/>
        </c:scaling>
        <c:axPos val="l"/>
        <c:majorGridlines/>
        <c:numFmt formatCode="General" sourceLinked="1"/>
        <c:tickLblPos val="nextTo"/>
        <c:crossAx val="1672513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scatterChart>
        <c:scatterStyle val="smoothMarker"/>
        <c:ser>
          <c:idx val="0"/>
          <c:order val="0"/>
          <c:tx>
            <c:strRef>
              <c:f>LTREDN!$B$2</c:f>
              <c:strCache>
                <c:ptCount val="1"/>
                <c:pt idx="0">
                  <c:v>Values LTREND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3.7898441885515766E-4"/>
                  <c:y val="-6.9322558364414977E-2"/>
                </c:manualLayout>
              </c:layout>
              <c:numFmt formatCode="General" sourceLinked="0"/>
            </c:trendlineLbl>
          </c:trendline>
          <c:xVal>
            <c:numRef>
              <c:f>LTREDN!$A$3:$A$38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LTREDN!$B$3:$B$38</c:f>
              <c:numCache>
                <c:formatCode>General</c:formatCode>
                <c:ptCount val="36"/>
                <c:pt idx="0">
                  <c:v>13.43</c:v>
                </c:pt>
                <c:pt idx="1">
                  <c:v>16.86</c:v>
                </c:pt>
                <c:pt idx="2">
                  <c:v>18.29</c:v>
                </c:pt>
                <c:pt idx="3">
                  <c:v>20.72</c:v>
                </c:pt>
                <c:pt idx="4">
                  <c:v>23.15</c:v>
                </c:pt>
                <c:pt idx="5">
                  <c:v>25.580000000000002</c:v>
                </c:pt>
                <c:pt idx="6">
                  <c:v>27.01</c:v>
                </c:pt>
                <c:pt idx="7">
                  <c:v>30.44</c:v>
                </c:pt>
                <c:pt idx="8">
                  <c:v>33.870000000000005</c:v>
                </c:pt>
                <c:pt idx="9">
                  <c:v>34.299999999999997</c:v>
                </c:pt>
                <c:pt idx="10">
                  <c:v>36.730000000000004</c:v>
                </c:pt>
                <c:pt idx="11">
                  <c:v>40.160000000000004</c:v>
                </c:pt>
                <c:pt idx="12">
                  <c:v>41.59</c:v>
                </c:pt>
                <c:pt idx="13">
                  <c:v>46.02</c:v>
                </c:pt>
                <c:pt idx="14">
                  <c:v>46.45</c:v>
                </c:pt>
                <c:pt idx="15">
                  <c:v>50.88</c:v>
                </c:pt>
                <c:pt idx="16">
                  <c:v>52.31</c:v>
                </c:pt>
                <c:pt idx="17">
                  <c:v>53.74</c:v>
                </c:pt>
                <c:pt idx="18">
                  <c:v>56.17</c:v>
                </c:pt>
                <c:pt idx="19">
                  <c:v>58.6</c:v>
                </c:pt>
                <c:pt idx="20">
                  <c:v>62.03</c:v>
                </c:pt>
                <c:pt idx="21">
                  <c:v>65.460000000000008</c:v>
                </c:pt>
                <c:pt idx="22">
                  <c:v>65.89</c:v>
                </c:pt>
                <c:pt idx="23">
                  <c:v>68.320000000000007</c:v>
                </c:pt>
                <c:pt idx="24">
                  <c:v>70.75</c:v>
                </c:pt>
                <c:pt idx="25">
                  <c:v>74.180000000000007</c:v>
                </c:pt>
                <c:pt idx="26">
                  <c:v>77.61</c:v>
                </c:pt>
                <c:pt idx="27">
                  <c:v>78.040000000000006</c:v>
                </c:pt>
                <c:pt idx="28">
                  <c:v>81.47</c:v>
                </c:pt>
                <c:pt idx="29">
                  <c:v>84.9</c:v>
                </c:pt>
                <c:pt idx="30">
                  <c:v>87.33</c:v>
                </c:pt>
                <c:pt idx="31">
                  <c:v>89.76</c:v>
                </c:pt>
                <c:pt idx="32">
                  <c:v>90.190000000000012</c:v>
                </c:pt>
                <c:pt idx="33">
                  <c:v>92.62</c:v>
                </c:pt>
                <c:pt idx="34">
                  <c:v>95.050000000000011</c:v>
                </c:pt>
                <c:pt idx="35">
                  <c:v>97.48</c:v>
                </c:pt>
              </c:numCache>
            </c:numRef>
          </c:yVal>
          <c:smooth val="1"/>
        </c:ser>
        <c:axId val="174820352"/>
        <c:axId val="174822144"/>
      </c:scatterChart>
      <c:valAx>
        <c:axId val="174820352"/>
        <c:scaling>
          <c:orientation val="minMax"/>
        </c:scaling>
        <c:axPos val="b"/>
        <c:numFmt formatCode="General" sourceLinked="1"/>
        <c:tickLblPos val="nextTo"/>
        <c:crossAx val="174822144"/>
        <c:crosses val="autoZero"/>
        <c:crossBetween val="midCat"/>
      </c:valAx>
      <c:valAx>
        <c:axId val="174822144"/>
        <c:scaling>
          <c:orientation val="minMax"/>
        </c:scaling>
        <c:axPos val="l"/>
        <c:majorGridlines/>
        <c:numFmt formatCode="General" sourceLinked="1"/>
        <c:tickLblPos val="nextTo"/>
        <c:crossAx val="1748203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6.0730780295351866E-2"/>
          <c:y val="0.16475086283505896"/>
          <c:w val="0.64162873434909762"/>
          <c:h val="0.73907812704514309"/>
        </c:manualLayout>
      </c:layout>
      <c:scatterChart>
        <c:scatterStyle val="smoothMarker"/>
        <c:ser>
          <c:idx val="0"/>
          <c:order val="0"/>
          <c:tx>
            <c:strRef>
              <c:f>EXPTREND!$B$1</c:f>
              <c:strCache>
                <c:ptCount val="1"/>
                <c:pt idx="0">
                  <c:v>Values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7.9107250135419929E-2"/>
                  <c:y val="-9.6085863282837705E-2"/>
                </c:manualLayout>
              </c:layout>
              <c:numFmt formatCode="General" sourceLinked="0"/>
            </c:trendlineLbl>
          </c:trendline>
          <c:trendline>
            <c:trendlineType val="exp"/>
            <c:dispRSqr val="1"/>
            <c:dispEq val="1"/>
            <c:trendlineLbl>
              <c:layout>
                <c:manualLayout>
                  <c:x val="0.22779842290114169"/>
                  <c:y val="-8.4182666143110069E-2"/>
                </c:manualLayout>
              </c:layout>
              <c:numFmt formatCode="General" sourceLinked="0"/>
            </c:trendlineLbl>
          </c:trendline>
          <c:xVal>
            <c:numRef>
              <c:f>EXPTREND!$A$2:$A$20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EXPTREND!$B$2:$B$20</c:f>
              <c:numCache>
                <c:formatCode>General</c:formatCode>
                <c:ptCount val="19"/>
                <c:pt idx="0">
                  <c:v>11</c:v>
                </c:pt>
                <c:pt idx="1">
                  <c:v>12.1</c:v>
                </c:pt>
                <c:pt idx="2">
                  <c:v>13.31</c:v>
                </c:pt>
                <c:pt idx="3">
                  <c:v>14.64</c:v>
                </c:pt>
                <c:pt idx="4">
                  <c:v>16.11</c:v>
                </c:pt>
                <c:pt idx="5">
                  <c:v>17.72</c:v>
                </c:pt>
                <c:pt idx="6">
                  <c:v>19.489999999999998</c:v>
                </c:pt>
                <c:pt idx="7">
                  <c:v>21.44</c:v>
                </c:pt>
                <c:pt idx="8">
                  <c:v>23.58</c:v>
                </c:pt>
                <c:pt idx="9">
                  <c:v>25.94</c:v>
                </c:pt>
                <c:pt idx="10">
                  <c:v>28.53</c:v>
                </c:pt>
                <c:pt idx="11">
                  <c:v>31.38</c:v>
                </c:pt>
                <c:pt idx="12">
                  <c:v>34.520000000000003</c:v>
                </c:pt>
                <c:pt idx="13">
                  <c:v>37.97</c:v>
                </c:pt>
                <c:pt idx="14">
                  <c:v>41.77</c:v>
                </c:pt>
                <c:pt idx="15">
                  <c:v>45.95</c:v>
                </c:pt>
                <c:pt idx="16">
                  <c:v>50.54</c:v>
                </c:pt>
                <c:pt idx="17">
                  <c:v>55.6</c:v>
                </c:pt>
                <c:pt idx="18">
                  <c:v>61.16</c:v>
                </c:pt>
              </c:numCache>
            </c:numRef>
          </c:yVal>
          <c:smooth val="1"/>
        </c:ser>
        <c:axId val="174885120"/>
        <c:axId val="174895104"/>
      </c:scatterChart>
      <c:valAx>
        <c:axId val="174885120"/>
        <c:scaling>
          <c:orientation val="minMax"/>
        </c:scaling>
        <c:axPos val="b"/>
        <c:numFmt formatCode="General" sourceLinked="1"/>
        <c:tickLblPos val="nextTo"/>
        <c:crossAx val="174895104"/>
        <c:crosses val="autoZero"/>
        <c:crossBetween val="midCat"/>
      </c:valAx>
      <c:valAx>
        <c:axId val="174895104"/>
        <c:scaling>
          <c:orientation val="minMax"/>
        </c:scaling>
        <c:axPos val="l"/>
        <c:majorGridlines/>
        <c:numFmt formatCode="General" sourceLinked="1"/>
        <c:tickLblPos val="nextTo"/>
        <c:crossAx val="174885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</xdr:colOff>
      <xdr:row>1</xdr:row>
      <xdr:rowOff>185737</xdr:rowOff>
    </xdr:from>
    <xdr:to>
      <xdr:col>19</xdr:col>
      <xdr:colOff>147637</xdr:colOff>
      <xdr:row>18</xdr:row>
      <xdr:rowOff>33337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2</xdr:row>
      <xdr:rowOff>76200</xdr:rowOff>
    </xdr:from>
    <xdr:to>
      <xdr:col>6</xdr:col>
      <xdr:colOff>447675</xdr:colOff>
      <xdr:row>4</xdr:row>
      <xdr:rowOff>152400</xdr:rowOff>
    </xdr:to>
    <xdr:sp macro="" textlink="">
      <xdr:nvSpPr>
        <xdr:cNvPr id="4" name="ZoneTexte 3"/>
        <xdr:cNvSpPr txBox="1"/>
      </xdr:nvSpPr>
      <xdr:spPr>
        <a:xfrm>
          <a:off x="2257425" y="457200"/>
          <a:ext cx="27622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X</a:t>
          </a:r>
          <a:r>
            <a:rPr lang="fr-FR" sz="1100" baseline="-25000"/>
            <a:t>t</a:t>
          </a:r>
          <a:r>
            <a:rPr lang="fr-FR" sz="1100"/>
            <a:t>=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</a:t>
          </a:r>
          <a:r>
            <a:rPr lang="fr-FR" sz="1100" baseline="-25000"/>
            <a:t>t</a:t>
          </a:r>
          <a:r>
            <a:rPr lang="fr-FR" sz="1100"/>
            <a:t>+0.5*</a:t>
          </a:r>
          <a:r>
            <a:rPr lang="fr-FR" sz="1100">
              <a:sym typeface="Symbol"/>
            </a:rPr>
            <a:t></a:t>
          </a:r>
          <a:r>
            <a:rPr lang="fr-FR" sz="1100"/>
            <a:t>t-1)-0.3*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</a:t>
          </a:r>
          <a:r>
            <a:rPr lang="fr-FR" sz="1100"/>
            <a:t>(t-2)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3</xdr:row>
      <xdr:rowOff>66675</xdr:rowOff>
    </xdr:from>
    <xdr:to>
      <xdr:col>6</xdr:col>
      <xdr:colOff>704849</xdr:colOff>
      <xdr:row>6</xdr:row>
      <xdr:rowOff>180975</xdr:rowOff>
    </xdr:to>
    <xdr:sp macro="" textlink="">
      <xdr:nvSpPr>
        <xdr:cNvPr id="2" name="ZoneTexte 1"/>
        <xdr:cNvSpPr txBox="1"/>
      </xdr:nvSpPr>
      <xdr:spPr>
        <a:xfrm>
          <a:off x="3267074" y="638175"/>
          <a:ext cx="20097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X</a:t>
          </a:r>
          <a:r>
            <a:rPr lang="fr-FR" sz="1100" baseline="-25000"/>
            <a:t>t</a:t>
          </a:r>
          <a:r>
            <a:rPr lang="fr-FR" sz="1100"/>
            <a:t>=0.7*X(t-1)-0.3X(t-2)+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</a:t>
          </a:r>
          <a:r>
            <a:rPr lang="fr-FR" sz="1100" baseline="-25000"/>
            <a:t>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9</xdr:row>
      <xdr:rowOff>95251</xdr:rowOff>
    </xdr:from>
    <xdr:to>
      <xdr:col>16</xdr:col>
      <xdr:colOff>676275</xdr:colOff>
      <xdr:row>28</xdr:row>
      <xdr:rowOff>95251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279400</xdr:colOff>
      <xdr:row>2</xdr:row>
      <xdr:rowOff>92074</xdr:rowOff>
    </xdr:from>
    <xdr:to>
      <xdr:col>10</xdr:col>
      <xdr:colOff>260349</xdr:colOff>
      <xdr:row>21</xdr:row>
      <xdr:rowOff>101599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"/>
  <sheetViews>
    <sheetView zoomScale="200" zoomScaleNormal="200" workbookViewId="0">
      <selection activeCell="B3" sqref="B3:B19"/>
    </sheetView>
  </sheetViews>
  <sheetFormatPr baseColWidth="10" defaultRowHeight="15"/>
  <cols>
    <col min="2" max="2" width="12.7109375" bestFit="1" customWidth="1"/>
    <col min="4" max="4" width="14" hidden="1" customWidth="1"/>
    <col min="5" max="8" width="0" hidden="1" customWidth="1"/>
  </cols>
  <sheetData>
    <row r="1" spans="2:10">
      <c r="I1" t="s">
        <v>10</v>
      </c>
      <c r="J1">
        <v>1</v>
      </c>
    </row>
    <row r="3" spans="2:10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2" t="s">
        <v>11</v>
      </c>
      <c r="J3" t="s">
        <v>12</v>
      </c>
    </row>
    <row r="4" spans="2:10">
      <c r="B4">
        <v>18</v>
      </c>
      <c r="I4" s="2">
        <f>AVERAGE(B4:B19)</f>
        <v>20.09375</v>
      </c>
      <c r="J4">
        <f>(I4-B4)^2</f>
        <v>4.3837890625</v>
      </c>
    </row>
    <row r="5" spans="2:10">
      <c r="B5">
        <v>21</v>
      </c>
      <c r="G5">
        <f>AVERAGE(B4:B5)</f>
        <v>19.5</v>
      </c>
      <c r="H5">
        <f>(B5-G5)^2</f>
        <v>2.25</v>
      </c>
      <c r="I5" s="2">
        <f>$J$1*B5+(1-$J$1)*I4</f>
        <v>21</v>
      </c>
      <c r="J5">
        <f t="shared" ref="J5:J19" si="0">(I5-B5)^2</f>
        <v>0</v>
      </c>
    </row>
    <row r="6" spans="2:10">
      <c r="B6">
        <v>20</v>
      </c>
      <c r="C6">
        <f>AVERAGE(B4:B6)</f>
        <v>19.666666666666668</v>
      </c>
      <c r="E6">
        <f>(B6-C6)^2</f>
        <v>0.11111111111111033</v>
      </c>
      <c r="G6">
        <f t="shared" ref="G6:G19" si="1">AVERAGE(B5:B6)</f>
        <v>20.5</v>
      </c>
      <c r="H6">
        <f t="shared" ref="H6:H19" si="2">(B6-G6)^2</f>
        <v>0.25</v>
      </c>
      <c r="I6" s="2">
        <f t="shared" ref="I6:I19" si="3">$J$1*B6+(1-$J$1)*I5</f>
        <v>20</v>
      </c>
      <c r="J6">
        <f t="shared" si="0"/>
        <v>0</v>
      </c>
    </row>
    <row r="7" spans="2:10">
      <c r="B7">
        <v>21</v>
      </c>
      <c r="C7">
        <f t="shared" ref="C7:C19" si="4">AVERAGE(B5:B7)</f>
        <v>20.666666666666668</v>
      </c>
      <c r="D7">
        <f>AVERAGE(B4:B7)</f>
        <v>20</v>
      </c>
      <c r="E7">
        <f>(B7-C7)^2</f>
        <v>0.11111111111111033</v>
      </c>
      <c r="F7">
        <f>(B7-D7)^2</f>
        <v>1</v>
      </c>
      <c r="G7">
        <f t="shared" si="1"/>
        <v>20.5</v>
      </c>
      <c r="H7">
        <f t="shared" si="2"/>
        <v>0.25</v>
      </c>
      <c r="I7" s="2">
        <f t="shared" si="3"/>
        <v>21</v>
      </c>
      <c r="J7">
        <f t="shared" si="0"/>
        <v>0</v>
      </c>
    </row>
    <row r="8" spans="2:10">
      <c r="B8">
        <v>22</v>
      </c>
      <c r="C8">
        <f t="shared" si="4"/>
        <v>21</v>
      </c>
      <c r="D8">
        <f t="shared" ref="D8:D19" si="5">AVERAGE(B5:B8)</f>
        <v>21</v>
      </c>
      <c r="E8">
        <f t="shared" ref="E8:E19" si="6">(B8-C8)^2</f>
        <v>1</v>
      </c>
      <c r="F8">
        <f>(B8-D8)^2</f>
        <v>1</v>
      </c>
      <c r="G8">
        <f t="shared" si="1"/>
        <v>21.5</v>
      </c>
      <c r="H8">
        <f t="shared" si="2"/>
        <v>0.25</v>
      </c>
      <c r="I8" s="2">
        <f t="shared" si="3"/>
        <v>22</v>
      </c>
      <c r="J8">
        <f t="shared" si="0"/>
        <v>0</v>
      </c>
    </row>
    <row r="9" spans="2:10">
      <c r="B9">
        <v>17</v>
      </c>
      <c r="C9">
        <f t="shared" si="4"/>
        <v>20</v>
      </c>
      <c r="D9">
        <f t="shared" si="5"/>
        <v>20</v>
      </c>
      <c r="E9">
        <f t="shared" si="6"/>
        <v>9</v>
      </c>
      <c r="F9">
        <f t="shared" ref="F9:F19" si="7">(B9-D9)^2</f>
        <v>9</v>
      </c>
      <c r="G9">
        <f t="shared" si="1"/>
        <v>19.5</v>
      </c>
      <c r="H9">
        <f t="shared" si="2"/>
        <v>6.25</v>
      </c>
      <c r="I9" s="2">
        <f t="shared" si="3"/>
        <v>17</v>
      </c>
      <c r="J9">
        <f t="shared" si="0"/>
        <v>0</v>
      </c>
    </row>
    <row r="10" spans="2:10">
      <c r="B10">
        <v>19</v>
      </c>
      <c r="C10">
        <f t="shared" si="4"/>
        <v>19.333333333333332</v>
      </c>
      <c r="D10">
        <f t="shared" si="5"/>
        <v>19.75</v>
      </c>
      <c r="E10">
        <f t="shared" si="6"/>
        <v>0.11111111111111033</v>
      </c>
      <c r="F10">
        <f t="shared" si="7"/>
        <v>0.5625</v>
      </c>
      <c r="G10">
        <f t="shared" si="1"/>
        <v>18</v>
      </c>
      <c r="H10">
        <f t="shared" si="2"/>
        <v>1</v>
      </c>
      <c r="I10" s="2">
        <f t="shared" si="3"/>
        <v>19</v>
      </c>
      <c r="J10">
        <f t="shared" si="0"/>
        <v>0</v>
      </c>
    </row>
    <row r="11" spans="2:10">
      <c r="B11">
        <v>23</v>
      </c>
      <c r="C11">
        <f t="shared" si="4"/>
        <v>19.666666666666668</v>
      </c>
      <c r="D11">
        <f t="shared" si="5"/>
        <v>20.25</v>
      </c>
      <c r="E11">
        <f t="shared" si="6"/>
        <v>11.111111111111104</v>
      </c>
      <c r="F11">
        <f t="shared" si="7"/>
        <v>7.5625</v>
      </c>
      <c r="G11">
        <f t="shared" si="1"/>
        <v>21</v>
      </c>
      <c r="H11">
        <f t="shared" si="2"/>
        <v>4</v>
      </c>
      <c r="I11" s="2">
        <f t="shared" si="3"/>
        <v>23</v>
      </c>
      <c r="J11">
        <f t="shared" si="0"/>
        <v>0</v>
      </c>
    </row>
    <row r="12" spans="2:10">
      <c r="B12">
        <v>20</v>
      </c>
      <c r="C12">
        <f t="shared" si="4"/>
        <v>20.666666666666668</v>
      </c>
      <c r="D12">
        <f t="shared" si="5"/>
        <v>19.75</v>
      </c>
      <c r="E12">
        <f t="shared" si="6"/>
        <v>0.44444444444444603</v>
      </c>
      <c r="F12">
        <f t="shared" si="7"/>
        <v>6.25E-2</v>
      </c>
      <c r="G12">
        <f t="shared" si="1"/>
        <v>21.5</v>
      </c>
      <c r="H12">
        <f t="shared" si="2"/>
        <v>2.25</v>
      </c>
      <c r="I12" s="2">
        <f t="shared" si="3"/>
        <v>20</v>
      </c>
      <c r="J12">
        <f t="shared" si="0"/>
        <v>0</v>
      </c>
    </row>
    <row r="13" spans="2:10">
      <c r="B13">
        <v>20.5</v>
      </c>
      <c r="C13">
        <f t="shared" si="4"/>
        <v>21.166666666666668</v>
      </c>
      <c r="D13">
        <f t="shared" si="5"/>
        <v>20.625</v>
      </c>
      <c r="E13">
        <f t="shared" si="6"/>
        <v>0.44444444444444603</v>
      </c>
      <c r="F13">
        <f t="shared" si="7"/>
        <v>1.5625E-2</v>
      </c>
      <c r="G13">
        <f t="shared" si="1"/>
        <v>20.25</v>
      </c>
      <c r="H13">
        <f t="shared" si="2"/>
        <v>6.25E-2</v>
      </c>
      <c r="I13" s="2">
        <f t="shared" si="3"/>
        <v>20.5</v>
      </c>
      <c r="J13">
        <f t="shared" si="0"/>
        <v>0</v>
      </c>
    </row>
    <row r="14" spans="2:10">
      <c r="B14">
        <v>19</v>
      </c>
      <c r="C14">
        <f t="shared" si="4"/>
        <v>19.833333333333332</v>
      </c>
      <c r="D14">
        <f t="shared" si="5"/>
        <v>20.625</v>
      </c>
      <c r="E14">
        <f t="shared" si="6"/>
        <v>0.69444444444444242</v>
      </c>
      <c r="F14">
        <f t="shared" si="7"/>
        <v>2.640625</v>
      </c>
      <c r="G14">
        <f t="shared" si="1"/>
        <v>19.75</v>
      </c>
      <c r="H14">
        <f t="shared" si="2"/>
        <v>0.5625</v>
      </c>
      <c r="I14" s="2">
        <f t="shared" si="3"/>
        <v>19</v>
      </c>
      <c r="J14">
        <f t="shared" si="0"/>
        <v>0</v>
      </c>
    </row>
    <row r="15" spans="2:10">
      <c r="B15">
        <v>21</v>
      </c>
      <c r="C15">
        <f t="shared" si="4"/>
        <v>20.166666666666668</v>
      </c>
      <c r="D15">
        <f t="shared" si="5"/>
        <v>20.125</v>
      </c>
      <c r="E15">
        <f t="shared" si="6"/>
        <v>0.69444444444444242</v>
      </c>
      <c r="F15">
        <f t="shared" si="7"/>
        <v>0.765625</v>
      </c>
      <c r="G15">
        <f t="shared" si="1"/>
        <v>20</v>
      </c>
      <c r="H15">
        <f t="shared" si="2"/>
        <v>1</v>
      </c>
      <c r="I15" s="2">
        <f t="shared" si="3"/>
        <v>21</v>
      </c>
      <c r="J15">
        <f t="shared" si="0"/>
        <v>0</v>
      </c>
    </row>
    <row r="16" spans="2:10">
      <c r="B16">
        <v>22</v>
      </c>
      <c r="C16">
        <f t="shared" si="4"/>
        <v>20.666666666666668</v>
      </c>
      <c r="D16">
        <f t="shared" si="5"/>
        <v>20.625</v>
      </c>
      <c r="E16">
        <f t="shared" si="6"/>
        <v>1.7777777777777746</v>
      </c>
      <c r="F16">
        <f t="shared" si="7"/>
        <v>1.890625</v>
      </c>
      <c r="G16">
        <f t="shared" si="1"/>
        <v>21.5</v>
      </c>
      <c r="H16">
        <f t="shared" si="2"/>
        <v>0.25</v>
      </c>
      <c r="I16" s="2">
        <f t="shared" si="3"/>
        <v>22</v>
      </c>
      <c r="J16">
        <f t="shared" si="0"/>
        <v>0</v>
      </c>
    </row>
    <row r="17" spans="2:10">
      <c r="B17">
        <v>20</v>
      </c>
      <c r="C17">
        <f t="shared" si="4"/>
        <v>21</v>
      </c>
      <c r="D17">
        <f t="shared" si="5"/>
        <v>20.5</v>
      </c>
      <c r="E17">
        <f t="shared" si="6"/>
        <v>1</v>
      </c>
      <c r="F17">
        <f t="shared" si="7"/>
        <v>0.25</v>
      </c>
      <c r="G17">
        <f t="shared" si="1"/>
        <v>21</v>
      </c>
      <c r="H17">
        <f t="shared" si="2"/>
        <v>1</v>
      </c>
      <c r="I17" s="2">
        <f t="shared" si="3"/>
        <v>20</v>
      </c>
      <c r="J17">
        <f t="shared" si="0"/>
        <v>0</v>
      </c>
    </row>
    <row r="18" spans="2:10">
      <c r="B18">
        <v>21</v>
      </c>
      <c r="C18">
        <f t="shared" si="4"/>
        <v>21</v>
      </c>
      <c r="D18">
        <f t="shared" si="5"/>
        <v>21</v>
      </c>
      <c r="E18">
        <f t="shared" si="6"/>
        <v>0</v>
      </c>
      <c r="F18">
        <f t="shared" si="7"/>
        <v>0</v>
      </c>
      <c r="G18">
        <f t="shared" si="1"/>
        <v>20.5</v>
      </c>
      <c r="H18">
        <f t="shared" si="2"/>
        <v>0.25</v>
      </c>
      <c r="I18" s="2">
        <f t="shared" si="3"/>
        <v>21</v>
      </c>
      <c r="J18">
        <f t="shared" si="0"/>
        <v>0</v>
      </c>
    </row>
    <row r="19" spans="2:10">
      <c r="B19">
        <v>17</v>
      </c>
      <c r="C19">
        <f t="shared" si="4"/>
        <v>19.333333333333332</v>
      </c>
      <c r="D19">
        <f t="shared" si="5"/>
        <v>20</v>
      </c>
      <c r="E19">
        <f t="shared" si="6"/>
        <v>5.4444444444444393</v>
      </c>
      <c r="F19">
        <f t="shared" si="7"/>
        <v>9</v>
      </c>
      <c r="G19">
        <f t="shared" si="1"/>
        <v>19</v>
      </c>
      <c r="H19">
        <f t="shared" si="2"/>
        <v>4</v>
      </c>
      <c r="I19" s="2">
        <f t="shared" si="3"/>
        <v>17</v>
      </c>
      <c r="J19">
        <f t="shared" si="0"/>
        <v>0</v>
      </c>
    </row>
    <row r="20" spans="2:10" ht="18.75">
      <c r="D20" t="s">
        <v>7</v>
      </c>
      <c r="E20" s="1">
        <f>AVERAGE(E6:E19)</f>
        <v>2.2817460317460307</v>
      </c>
      <c r="F20" s="1">
        <f>AVERAGE(F7:F19)</f>
        <v>2.5961538461538463</v>
      </c>
      <c r="G20" s="1"/>
      <c r="H20" s="1">
        <f>AVERAGE(H5:H19)</f>
        <v>1.575</v>
      </c>
      <c r="I20" s="2"/>
      <c r="J20">
        <f>AVERAGE(J4:J19)</f>
        <v>0.27398681640625</v>
      </c>
    </row>
    <row r="21" spans="2:10" ht="18.75">
      <c r="D21" t="s">
        <v>8</v>
      </c>
      <c r="E21" s="1">
        <f>STDEV(E6:E19)</f>
        <v>3.5923717775960089</v>
      </c>
      <c r="F21" s="1">
        <f>STDEV(F7:F19)</f>
        <v>3.4771613842425126</v>
      </c>
      <c r="G21" s="1"/>
      <c r="H21" s="1">
        <f>STDEV(H5:H19)</f>
        <v>1.8441207254407179</v>
      </c>
      <c r="I21" s="2"/>
    </row>
    <row r="22" spans="2:10">
      <c r="D22" t="s">
        <v>9</v>
      </c>
      <c r="E22">
        <f>E21/E20</f>
        <v>1.5743959790507733</v>
      </c>
      <c r="F22">
        <f t="shared" ref="F22:H22" si="8">F21/F20</f>
        <v>1.339351051708227</v>
      </c>
      <c r="G22" t="e">
        <f t="shared" si="8"/>
        <v>#DIV/0!</v>
      </c>
      <c r="H22">
        <f t="shared" si="8"/>
        <v>1.1708703018671225</v>
      </c>
      <c r="I2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E9" sqref="E9"/>
    </sheetView>
  </sheetViews>
  <sheetFormatPr baseColWidth="10" defaultRowHeight="15"/>
  <sheetData>
    <row r="1" spans="1:2">
      <c r="A1">
        <v>1</v>
      </c>
      <c r="B1" s="3">
        <v>-0.45</v>
      </c>
    </row>
    <row r="2" spans="1:2">
      <c r="A2" s="3">
        <v>2</v>
      </c>
      <c r="B2" s="3">
        <v>0.89</v>
      </c>
    </row>
    <row r="3" spans="1:2">
      <c r="A3" s="3">
        <v>3</v>
      </c>
      <c r="B3" s="3">
        <v>0.32</v>
      </c>
    </row>
    <row r="4" spans="1:2">
      <c r="A4" s="3">
        <v>4</v>
      </c>
      <c r="B4" s="3">
        <v>-0.71</v>
      </c>
    </row>
    <row r="5" spans="1:2">
      <c r="A5" s="3">
        <v>5</v>
      </c>
      <c r="B5" s="3">
        <v>-1.08</v>
      </c>
    </row>
    <row r="6" spans="1:2">
      <c r="A6" s="3">
        <v>6</v>
      </c>
      <c r="B6" s="3">
        <v>0.21</v>
      </c>
    </row>
    <row r="7" spans="1:2">
      <c r="A7" s="3">
        <v>7</v>
      </c>
      <c r="B7" s="3">
        <v>1.1499999999999999</v>
      </c>
    </row>
    <row r="8" spans="1:2">
      <c r="A8" s="3">
        <v>8</v>
      </c>
      <c r="B8" s="3">
        <v>-0.36</v>
      </c>
    </row>
    <row r="9" spans="1:2">
      <c r="A9" s="3">
        <v>9</v>
      </c>
      <c r="B9" s="3">
        <v>0.95</v>
      </c>
    </row>
    <row r="10" spans="1:2">
      <c r="A10" s="3">
        <v>10</v>
      </c>
      <c r="B10" s="3">
        <v>-0.56999999999999995</v>
      </c>
    </row>
    <row r="11" spans="1:2">
      <c r="A11" s="3">
        <v>11</v>
      </c>
      <c r="B11" s="3">
        <v>-0.82</v>
      </c>
    </row>
    <row r="12" spans="1:2">
      <c r="A12" s="3">
        <v>12</v>
      </c>
      <c r="B12" s="3">
        <v>0.62</v>
      </c>
    </row>
    <row r="13" spans="1:2">
      <c r="A13" s="3">
        <v>13</v>
      </c>
      <c r="B13" s="3">
        <v>-0.05</v>
      </c>
    </row>
    <row r="14" spans="1:2">
      <c r="A14" s="3">
        <v>14</v>
      </c>
      <c r="B14" s="3">
        <v>1.25</v>
      </c>
    </row>
    <row r="15" spans="1:2">
      <c r="A15" s="3">
        <v>15</v>
      </c>
      <c r="B15" s="3">
        <v>-0.94</v>
      </c>
    </row>
    <row r="16" spans="1:2">
      <c r="A16" s="3">
        <v>16</v>
      </c>
      <c r="B16" s="3">
        <v>0.48</v>
      </c>
    </row>
    <row r="17" spans="1:2">
      <c r="A17" s="3">
        <v>17</v>
      </c>
      <c r="B17" s="3">
        <v>-0.67</v>
      </c>
    </row>
    <row r="18" spans="1:2">
      <c r="A18" s="3">
        <v>18</v>
      </c>
      <c r="B18" s="3">
        <v>0.73</v>
      </c>
    </row>
    <row r="19" spans="1:2">
      <c r="A19" s="3">
        <v>19</v>
      </c>
      <c r="B19" s="3">
        <v>-1.1299999999999999</v>
      </c>
    </row>
    <row r="20" spans="1:2">
      <c r="A20" s="3">
        <v>20</v>
      </c>
      <c r="B20" s="3">
        <v>0.56000000000000005</v>
      </c>
    </row>
    <row r="21" spans="1:2">
      <c r="A21" s="3">
        <v>21</v>
      </c>
      <c r="B21" s="3">
        <v>0.41</v>
      </c>
    </row>
    <row r="22" spans="1:2">
      <c r="A22" s="3">
        <v>22</v>
      </c>
      <c r="B22" s="3">
        <v>-0.92</v>
      </c>
    </row>
    <row r="23" spans="1:2">
      <c r="A23" s="3">
        <v>23</v>
      </c>
      <c r="B23" s="3">
        <v>1.34</v>
      </c>
    </row>
    <row r="24" spans="1:2">
      <c r="A24" s="3">
        <v>24</v>
      </c>
      <c r="B24" s="3">
        <v>-0.25</v>
      </c>
    </row>
    <row r="25" spans="1:2">
      <c r="A25" s="3">
        <v>25</v>
      </c>
      <c r="B25" s="3">
        <v>0.89</v>
      </c>
    </row>
    <row r="26" spans="1:2">
      <c r="A26" s="3">
        <v>26</v>
      </c>
      <c r="B26" s="3">
        <v>-1.47</v>
      </c>
    </row>
    <row r="27" spans="1:2">
      <c r="A27" s="3">
        <v>27</v>
      </c>
      <c r="B27" s="3">
        <v>0.35</v>
      </c>
    </row>
    <row r="28" spans="1:2">
      <c r="A28" s="3">
        <v>28</v>
      </c>
      <c r="B28" s="3">
        <v>1.02</v>
      </c>
    </row>
    <row r="29" spans="1:2">
      <c r="A29" s="3">
        <v>29</v>
      </c>
      <c r="B29" s="3">
        <v>-0.72</v>
      </c>
    </row>
    <row r="30" spans="1:2">
      <c r="A30" s="3">
        <v>30</v>
      </c>
      <c r="B30" s="3">
        <v>0.68</v>
      </c>
    </row>
    <row r="31" spans="1:2">
      <c r="A31" s="3">
        <v>31</v>
      </c>
      <c r="B31" s="3">
        <v>-0.85</v>
      </c>
    </row>
    <row r="32" spans="1:2">
      <c r="A32" s="3">
        <v>32</v>
      </c>
      <c r="B32" s="3">
        <v>1.0900000000000001</v>
      </c>
    </row>
    <row r="33" spans="1:2">
      <c r="A33" s="3">
        <v>33</v>
      </c>
      <c r="B33" s="3">
        <v>-0.34</v>
      </c>
    </row>
    <row r="34" spans="1:2">
      <c r="A34" s="3">
        <v>34</v>
      </c>
      <c r="B34" s="3">
        <v>0.95</v>
      </c>
    </row>
    <row r="35" spans="1:2">
      <c r="A35" s="3">
        <v>35</v>
      </c>
      <c r="B35" s="3">
        <v>-1.21</v>
      </c>
    </row>
    <row r="36" spans="1:2">
      <c r="A36" s="3">
        <v>36</v>
      </c>
      <c r="B36" s="3">
        <v>0.47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7"/>
  <sheetViews>
    <sheetView workbookViewId="0">
      <selection activeCell="E11" sqref="E11"/>
    </sheetView>
  </sheetViews>
  <sheetFormatPr baseColWidth="10" defaultRowHeight="15"/>
  <sheetData>
    <row r="1" spans="1:2">
      <c r="A1" s="4" t="s">
        <v>13</v>
      </c>
      <c r="B1" s="4" t="s">
        <v>14</v>
      </c>
    </row>
    <row r="2" spans="1:2">
      <c r="A2" s="3">
        <v>1</v>
      </c>
      <c r="B2" s="3">
        <v>0.5</v>
      </c>
    </row>
    <row r="3" spans="1:2">
      <c r="A3" s="3">
        <v>2</v>
      </c>
      <c r="B3" s="3">
        <v>-0.75</v>
      </c>
    </row>
    <row r="4" spans="1:2">
      <c r="A4" s="3">
        <v>3</v>
      </c>
      <c r="B4" s="3">
        <v>0.12</v>
      </c>
    </row>
    <row r="5" spans="1:2">
      <c r="A5" s="3">
        <v>4</v>
      </c>
      <c r="B5" s="3">
        <v>0.55000000000000004</v>
      </c>
    </row>
    <row r="6" spans="1:2">
      <c r="A6" s="3">
        <v>5</v>
      </c>
      <c r="B6" s="3">
        <v>-0.33</v>
      </c>
    </row>
    <row r="7" spans="1:2">
      <c r="A7" s="3">
        <v>6</v>
      </c>
      <c r="B7" s="3">
        <v>0.89</v>
      </c>
    </row>
    <row r="8" spans="1:2">
      <c r="A8" s="3">
        <v>7</v>
      </c>
      <c r="B8" s="3">
        <v>-0.41</v>
      </c>
    </row>
    <row r="9" spans="1:2">
      <c r="A9" s="3">
        <v>8</v>
      </c>
      <c r="B9" s="3">
        <v>0.72</v>
      </c>
    </row>
    <row r="10" spans="1:2">
      <c r="A10" s="3">
        <v>9</v>
      </c>
      <c r="B10" s="3">
        <v>-0.57999999999999996</v>
      </c>
    </row>
    <row r="11" spans="1:2">
      <c r="A11" s="3">
        <v>10</v>
      </c>
      <c r="B11" s="3">
        <v>1.05</v>
      </c>
    </row>
    <row r="12" spans="1:2">
      <c r="A12" s="3">
        <v>11</v>
      </c>
      <c r="B12" s="3">
        <v>-0.74</v>
      </c>
    </row>
    <row r="13" spans="1:2">
      <c r="A13" s="3">
        <v>12</v>
      </c>
      <c r="B13" s="3">
        <v>0.68</v>
      </c>
    </row>
    <row r="14" spans="1:2">
      <c r="A14" s="3">
        <v>13</v>
      </c>
      <c r="B14" s="3">
        <v>-0.23</v>
      </c>
    </row>
    <row r="15" spans="1:2">
      <c r="A15" s="3">
        <v>14</v>
      </c>
      <c r="B15" s="3">
        <v>0.94</v>
      </c>
    </row>
    <row r="16" spans="1:2">
      <c r="A16" s="3">
        <v>15</v>
      </c>
      <c r="B16" s="3">
        <v>-0.67</v>
      </c>
    </row>
    <row r="17" spans="1:2">
      <c r="A17" s="3">
        <v>16</v>
      </c>
      <c r="B17" s="3">
        <v>0.42</v>
      </c>
    </row>
    <row r="18" spans="1:2">
      <c r="A18" s="3">
        <v>17</v>
      </c>
      <c r="B18" s="3">
        <v>-0.88</v>
      </c>
    </row>
    <row r="19" spans="1:2">
      <c r="A19" s="3">
        <v>18</v>
      </c>
      <c r="B19" s="3">
        <v>1.21</v>
      </c>
    </row>
    <row r="20" spans="1:2">
      <c r="A20" s="3">
        <v>19</v>
      </c>
      <c r="B20" s="3">
        <v>-0.52</v>
      </c>
    </row>
    <row r="21" spans="1:2">
      <c r="A21" s="3">
        <v>20</v>
      </c>
      <c r="B21" s="3">
        <v>0.79</v>
      </c>
    </row>
    <row r="22" spans="1:2">
      <c r="A22" s="3">
        <v>21</v>
      </c>
      <c r="B22" s="3">
        <v>-0.39</v>
      </c>
    </row>
    <row r="23" spans="1:2">
      <c r="A23" s="3">
        <v>22</v>
      </c>
      <c r="B23" s="3">
        <v>1.02</v>
      </c>
    </row>
    <row r="24" spans="1:2">
      <c r="A24" s="3">
        <v>23</v>
      </c>
      <c r="B24" s="3">
        <v>-0.76</v>
      </c>
    </row>
    <row r="25" spans="1:2">
      <c r="A25" s="3">
        <v>24</v>
      </c>
      <c r="B25" s="3">
        <v>0.57999999999999996</v>
      </c>
    </row>
    <row r="26" spans="1:2">
      <c r="A26" s="3">
        <v>25</v>
      </c>
      <c r="B26" s="3">
        <v>-0.28999999999999998</v>
      </c>
    </row>
    <row r="27" spans="1:2">
      <c r="A27" s="3">
        <v>26</v>
      </c>
      <c r="B27" s="3">
        <v>0.91</v>
      </c>
    </row>
    <row r="28" spans="1:2">
      <c r="A28" s="3">
        <v>27</v>
      </c>
      <c r="B28" s="3">
        <v>-0.48</v>
      </c>
    </row>
    <row r="29" spans="1:2">
      <c r="A29" s="3">
        <v>28</v>
      </c>
      <c r="B29" s="3">
        <v>1.1499999999999999</v>
      </c>
    </row>
    <row r="30" spans="1:2">
      <c r="A30" s="3">
        <v>29</v>
      </c>
      <c r="B30" s="3">
        <v>-0.83</v>
      </c>
    </row>
    <row r="31" spans="1:2">
      <c r="A31" s="3">
        <v>30</v>
      </c>
      <c r="B31" s="3">
        <v>0.73</v>
      </c>
    </row>
    <row r="32" spans="1:2">
      <c r="A32" s="3">
        <v>31</v>
      </c>
      <c r="B32" s="3">
        <v>-0.19</v>
      </c>
    </row>
    <row r="33" spans="1:2">
      <c r="A33" s="3">
        <v>32</v>
      </c>
      <c r="B33" s="3">
        <v>0.98</v>
      </c>
    </row>
    <row r="34" spans="1:2">
      <c r="A34" s="3">
        <v>33</v>
      </c>
      <c r="B34" s="3">
        <v>-0.61</v>
      </c>
    </row>
    <row r="35" spans="1:2">
      <c r="A35" s="3">
        <v>34</v>
      </c>
      <c r="B35" s="3">
        <v>1.08</v>
      </c>
    </row>
    <row r="36" spans="1:2">
      <c r="A36" s="3">
        <v>35</v>
      </c>
      <c r="B36" s="3">
        <v>-0.72</v>
      </c>
    </row>
    <row r="37" spans="1:2">
      <c r="A37" s="3">
        <v>36</v>
      </c>
      <c r="B37" s="3">
        <v>0.56999999999999995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7"/>
  <sheetViews>
    <sheetView workbookViewId="0">
      <selection activeCell="D24" sqref="D24"/>
    </sheetView>
  </sheetViews>
  <sheetFormatPr baseColWidth="10" defaultRowHeight="15"/>
  <sheetData>
    <row r="1" spans="1:2">
      <c r="A1" s="4" t="s">
        <v>13</v>
      </c>
      <c r="B1" s="4" t="s">
        <v>14</v>
      </c>
    </row>
    <row r="2" spans="1:2">
      <c r="A2" s="3">
        <v>1</v>
      </c>
      <c r="B2" s="3">
        <v>0.5</v>
      </c>
    </row>
    <row r="3" spans="1:2">
      <c r="A3" s="3">
        <v>2</v>
      </c>
      <c r="B3" s="3">
        <v>0.46</v>
      </c>
    </row>
    <row r="4" spans="1:2">
      <c r="A4" s="3">
        <v>3</v>
      </c>
      <c r="B4" s="3">
        <v>0.6</v>
      </c>
    </row>
    <row r="5" spans="1:2">
      <c r="A5" s="3">
        <v>4</v>
      </c>
      <c r="B5" s="3">
        <v>2.17</v>
      </c>
    </row>
    <row r="6" spans="1:2">
      <c r="A6" s="3">
        <v>5</v>
      </c>
      <c r="B6" s="3">
        <v>1.67</v>
      </c>
    </row>
    <row r="7" spans="1:2">
      <c r="A7" s="3">
        <v>6</v>
      </c>
      <c r="B7" s="3">
        <v>-0.28999999999999998</v>
      </c>
    </row>
    <row r="8" spans="1:2">
      <c r="A8" s="3">
        <v>7</v>
      </c>
      <c r="B8" s="3">
        <v>0.83</v>
      </c>
    </row>
    <row r="9" spans="1:2">
      <c r="A9" s="3">
        <v>8</v>
      </c>
      <c r="B9" s="3">
        <v>2.29</v>
      </c>
    </row>
    <row r="10" spans="1:2">
      <c r="A10" s="3">
        <v>9</v>
      </c>
      <c r="B10" s="3">
        <v>0.8</v>
      </c>
    </row>
    <row r="11" spans="1:2">
      <c r="A11" s="3">
        <v>10</v>
      </c>
      <c r="B11" s="3">
        <v>-0.05</v>
      </c>
    </row>
    <row r="12" spans="1:2">
      <c r="A12" s="3">
        <v>11</v>
      </c>
      <c r="B12" s="3">
        <v>-0.33</v>
      </c>
    </row>
    <row r="13" spans="1:2">
      <c r="A13" s="3">
        <v>12</v>
      </c>
      <c r="B13" s="3">
        <v>-1.07</v>
      </c>
    </row>
    <row r="14" spans="1:2">
      <c r="A14" s="3">
        <v>13</v>
      </c>
      <c r="B14" s="3">
        <v>-0.51</v>
      </c>
    </row>
    <row r="15" spans="1:2">
      <c r="A15" s="3">
        <v>14</v>
      </c>
      <c r="B15" s="3">
        <v>-1.68</v>
      </c>
    </row>
    <row r="16" spans="1:2">
      <c r="A16" s="3">
        <v>15</v>
      </c>
      <c r="B16" s="3">
        <v>-3.78</v>
      </c>
    </row>
    <row r="17" spans="1:2">
      <c r="A17" s="3">
        <v>16</v>
      </c>
      <c r="B17" s="3">
        <v>-2.99</v>
      </c>
    </row>
    <row r="18" spans="1:2">
      <c r="A18" s="3">
        <v>17</v>
      </c>
      <c r="B18" s="3">
        <v>-1.74</v>
      </c>
    </row>
    <row r="19" spans="1:2">
      <c r="A19" s="3">
        <v>18</v>
      </c>
      <c r="B19" s="3">
        <v>-0.34</v>
      </c>
    </row>
    <row r="20" spans="1:2">
      <c r="A20" s="3">
        <v>19</v>
      </c>
      <c r="B20" s="3">
        <v>-0.17</v>
      </c>
    </row>
    <row r="21" spans="1:2">
      <c r="A21" s="3">
        <v>20</v>
      </c>
      <c r="B21" s="3">
        <v>-1.97</v>
      </c>
    </row>
    <row r="22" spans="1:2">
      <c r="A22" s="3">
        <v>21</v>
      </c>
      <c r="B22" s="3">
        <v>-0.3</v>
      </c>
    </row>
    <row r="23" spans="1:2">
      <c r="A23" s="3">
        <v>22</v>
      </c>
      <c r="B23" s="3">
        <v>1.31</v>
      </c>
    </row>
    <row r="24" spans="1:2">
      <c r="A24" s="3">
        <v>23</v>
      </c>
      <c r="B24" s="3">
        <v>0.52</v>
      </c>
    </row>
    <row r="25" spans="1:2">
      <c r="A25" s="3">
        <v>24</v>
      </c>
      <c r="B25" s="3">
        <v>-1.35</v>
      </c>
    </row>
    <row r="26" spans="1:2">
      <c r="A26" s="3">
        <v>25</v>
      </c>
      <c r="B26" s="3">
        <v>-2.38</v>
      </c>
    </row>
    <row r="27" spans="1:2">
      <c r="A27" s="3">
        <v>26</v>
      </c>
      <c r="B27" s="3">
        <v>-0.99</v>
      </c>
    </row>
    <row r="28" spans="1:2">
      <c r="A28" s="3">
        <v>27</v>
      </c>
      <c r="B28" s="3">
        <v>-0.91</v>
      </c>
    </row>
    <row r="29" spans="1:2">
      <c r="A29" s="3">
        <v>28</v>
      </c>
      <c r="B29" s="3">
        <v>-0.56999999999999995</v>
      </c>
    </row>
    <row r="30" spans="1:2">
      <c r="A30" s="3">
        <v>29</v>
      </c>
      <c r="B30" s="3">
        <v>-0.2</v>
      </c>
    </row>
    <row r="31" spans="1:2">
      <c r="A31" s="3">
        <v>30</v>
      </c>
      <c r="B31" s="3">
        <v>-0.67</v>
      </c>
    </row>
    <row r="32" spans="1:2">
      <c r="A32" s="3">
        <v>31</v>
      </c>
      <c r="B32" s="3">
        <v>-0.98</v>
      </c>
    </row>
    <row r="33" spans="1:2">
      <c r="A33" s="3">
        <v>32</v>
      </c>
      <c r="B33" s="3">
        <v>1.1599999999999999</v>
      </c>
    </row>
    <row r="34" spans="1:2">
      <c r="A34" s="3">
        <v>33</v>
      </c>
      <c r="B34" s="3">
        <v>2.2000000000000002</v>
      </c>
    </row>
    <row r="35" spans="1:2">
      <c r="A35" s="3">
        <v>34</v>
      </c>
      <c r="B35" s="3">
        <v>-0.43</v>
      </c>
    </row>
    <row r="36" spans="1:2">
      <c r="A36" s="3">
        <v>35</v>
      </c>
      <c r="B36" s="3">
        <v>-0.66</v>
      </c>
    </row>
    <row r="37" spans="1:2">
      <c r="A37" s="3">
        <v>36</v>
      </c>
      <c r="B37" s="3">
        <v>-0.83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C19" sqref="C19"/>
    </sheetView>
  </sheetViews>
  <sheetFormatPr baseColWidth="10" defaultRowHeight="15"/>
  <cols>
    <col min="1" max="1" width="12.7109375" bestFit="1" customWidth="1"/>
  </cols>
  <sheetData>
    <row r="2" spans="1:5">
      <c r="A2" t="s">
        <v>0</v>
      </c>
      <c r="B2" t="s">
        <v>11</v>
      </c>
      <c r="C2" t="s">
        <v>15</v>
      </c>
      <c r="D2" t="s">
        <v>10</v>
      </c>
      <c r="E2">
        <v>0.5</v>
      </c>
    </row>
    <row r="3" spans="1:5">
      <c r="A3">
        <v>18</v>
      </c>
      <c r="B3">
        <f>+AVERAGE(A3:A18)</f>
        <v>20.09375</v>
      </c>
      <c r="C3">
        <f>+(B3-A3)^2</f>
        <v>4.3837890625</v>
      </c>
    </row>
    <row r="4" spans="1:5">
      <c r="A4">
        <v>21</v>
      </c>
      <c r="B4">
        <f>+(1-$E$2)*B3+$E$2*A3</f>
        <v>19.046875</v>
      </c>
      <c r="C4">
        <f t="shared" ref="C4:C18" si="0">+(B4-A4)^2</f>
        <v>3.814697265625</v>
      </c>
    </row>
    <row r="5" spans="1:5">
      <c r="A5">
        <v>20</v>
      </c>
      <c r="B5">
        <f t="shared" ref="B5:B18" si="1">+(1-$E$2)*B4+$E$2*A4</f>
        <v>20.0234375</v>
      </c>
      <c r="C5">
        <f t="shared" si="0"/>
        <v>5.4931640625E-4</v>
      </c>
    </row>
    <row r="6" spans="1:5">
      <c r="A6">
        <v>21</v>
      </c>
      <c r="B6">
        <f t="shared" si="1"/>
        <v>20.01171875</v>
      </c>
      <c r="C6">
        <f t="shared" si="0"/>
        <v>0.9766998291015625</v>
      </c>
    </row>
    <row r="7" spans="1:5">
      <c r="A7">
        <v>22</v>
      </c>
      <c r="B7">
        <f t="shared" si="1"/>
        <v>20.505859375</v>
      </c>
      <c r="C7">
        <f t="shared" si="0"/>
        <v>2.2324562072753906</v>
      </c>
    </row>
    <row r="8" spans="1:5">
      <c r="A8">
        <v>17</v>
      </c>
      <c r="B8">
        <f t="shared" si="1"/>
        <v>21.2529296875</v>
      </c>
      <c r="C8">
        <f t="shared" si="0"/>
        <v>18.087410926818848</v>
      </c>
    </row>
    <row r="9" spans="1:5">
      <c r="A9">
        <v>19</v>
      </c>
      <c r="B9">
        <f t="shared" si="1"/>
        <v>19.12646484375</v>
      </c>
      <c r="C9">
        <f t="shared" si="0"/>
        <v>1.5993356704711914E-2</v>
      </c>
    </row>
    <row r="10" spans="1:5">
      <c r="A10">
        <v>23</v>
      </c>
      <c r="B10">
        <f t="shared" si="1"/>
        <v>19.063232421875</v>
      </c>
      <c r="C10">
        <f t="shared" si="0"/>
        <v>15.498138964176178</v>
      </c>
    </row>
    <row r="11" spans="1:5">
      <c r="A11">
        <v>20</v>
      </c>
      <c r="B11">
        <f t="shared" si="1"/>
        <v>21.0316162109375</v>
      </c>
      <c r="C11">
        <f t="shared" si="0"/>
        <v>1.0642320066690445</v>
      </c>
    </row>
    <row r="12" spans="1:5">
      <c r="A12">
        <v>20.5</v>
      </c>
      <c r="B12">
        <f t="shared" si="1"/>
        <v>20.51580810546875</v>
      </c>
      <c r="C12">
        <f t="shared" si="0"/>
        <v>2.4989619851112366E-4</v>
      </c>
    </row>
    <row r="13" spans="1:5">
      <c r="A13">
        <v>19</v>
      </c>
      <c r="B13">
        <f t="shared" si="1"/>
        <v>20.507904052734375</v>
      </c>
      <c r="C13">
        <f t="shared" si="0"/>
        <v>2.2737746322527528</v>
      </c>
    </row>
    <row r="14" spans="1:5">
      <c r="A14">
        <v>21</v>
      </c>
      <c r="B14">
        <f t="shared" si="1"/>
        <v>19.753952026367188</v>
      </c>
      <c r="C14">
        <f t="shared" si="0"/>
        <v>1.5526355525944382</v>
      </c>
    </row>
    <row r="15" spans="1:5">
      <c r="A15">
        <v>22</v>
      </c>
      <c r="B15">
        <f t="shared" si="1"/>
        <v>20.376976013183594</v>
      </c>
      <c r="C15">
        <f t="shared" si="0"/>
        <v>2.634206861781422</v>
      </c>
    </row>
    <row r="16" spans="1:5">
      <c r="A16">
        <v>20</v>
      </c>
      <c r="B16">
        <f t="shared" si="1"/>
        <v>21.188488006591797</v>
      </c>
      <c r="C16">
        <f t="shared" si="0"/>
        <v>1.412503741812543</v>
      </c>
    </row>
    <row r="17" spans="1:3">
      <c r="A17">
        <v>21</v>
      </c>
      <c r="B17">
        <f t="shared" si="1"/>
        <v>20.594244003295898</v>
      </c>
      <c r="C17">
        <f t="shared" si="0"/>
        <v>0.16463792886133888</v>
      </c>
    </row>
    <row r="18" spans="1:3">
      <c r="A18">
        <v>17</v>
      </c>
      <c r="B18">
        <f t="shared" si="1"/>
        <v>20.797122001647949</v>
      </c>
      <c r="C18">
        <f t="shared" si="0"/>
        <v>14.418135495398928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5"/>
  <sheetViews>
    <sheetView topLeftCell="A22" workbookViewId="0">
      <selection activeCell="I42" sqref="I42"/>
    </sheetView>
  </sheetViews>
  <sheetFormatPr baseColWidth="10" defaultRowHeight="15"/>
  <cols>
    <col min="2" max="2" width="14.140625" bestFit="1" customWidth="1"/>
  </cols>
  <sheetData>
    <row r="1" spans="1:10">
      <c r="E1" t="s">
        <v>19</v>
      </c>
      <c r="F1" t="s">
        <v>23</v>
      </c>
    </row>
    <row r="2" spans="1:10">
      <c r="A2" t="s">
        <v>13</v>
      </c>
      <c r="B2" t="s">
        <v>17</v>
      </c>
      <c r="C2" t="s">
        <v>18</v>
      </c>
      <c r="D2" t="s">
        <v>21</v>
      </c>
      <c r="E2">
        <v>10.98</v>
      </c>
      <c r="F2">
        <v>2.42</v>
      </c>
      <c r="G2" t="s">
        <v>24</v>
      </c>
      <c r="H2" t="s">
        <v>28</v>
      </c>
      <c r="I2" t="s">
        <v>19</v>
      </c>
      <c r="J2">
        <v>10.98</v>
      </c>
    </row>
    <row r="3" spans="1:10">
      <c r="A3">
        <v>1</v>
      </c>
      <c r="B3">
        <v>13.43</v>
      </c>
      <c r="C3">
        <f>$J$2+$J$3*A3</f>
        <v>13.4</v>
      </c>
      <c r="D3">
        <f>(C3-B3)^2</f>
        <v>8.9999999999996159E-4</v>
      </c>
      <c r="E3">
        <f>$J$4*B3+(1-$J$4)*(E2+F2)</f>
        <v>13.4</v>
      </c>
      <c r="F3">
        <f>$J$5*(E3-E2)+(1-$J$5)*F2</f>
        <v>2.42</v>
      </c>
      <c r="G3">
        <f>E2+F2</f>
        <v>13.4</v>
      </c>
      <c r="H3">
        <f>(G3-B3)^2</f>
        <v>8.9999999999996159E-4</v>
      </c>
      <c r="I3" t="s">
        <v>20</v>
      </c>
      <c r="J3">
        <v>2.42</v>
      </c>
    </row>
    <row r="4" spans="1:10">
      <c r="A4">
        <f>1+A3</f>
        <v>2</v>
      </c>
      <c r="B4">
        <v>16.86</v>
      </c>
      <c r="C4">
        <f t="shared" ref="C4:C38" si="0">$J$2+$J$3*A4</f>
        <v>15.82</v>
      </c>
      <c r="D4">
        <f t="shared" ref="D4:D38" si="1">(C4-B4)^2</f>
        <v>1.0815999999999981</v>
      </c>
      <c r="E4">
        <f t="shared" ref="E4:E38" si="2">$J$4*B4+(1-$J$4)*(E3+F3)</f>
        <v>15.82</v>
      </c>
      <c r="F4">
        <f t="shared" ref="F4:F38" si="3">$J$5*(E4-E3)+(1-$J$5)*F3</f>
        <v>2.42</v>
      </c>
      <c r="G4">
        <f t="shared" ref="G4:G38" si="4">E3+F3</f>
        <v>15.82</v>
      </c>
      <c r="H4">
        <f t="shared" ref="H4:H38" si="5">(G4-B4)^2</f>
        <v>1.0815999999999981</v>
      </c>
      <c r="I4" t="s">
        <v>10</v>
      </c>
      <c r="J4">
        <v>0</v>
      </c>
    </row>
    <row r="5" spans="1:10">
      <c r="A5">
        <f t="shared" ref="A5:A38" si="6">1+A4</f>
        <v>3</v>
      </c>
      <c r="B5">
        <v>18.29</v>
      </c>
      <c r="C5">
        <f t="shared" si="0"/>
        <v>18.240000000000002</v>
      </c>
      <c r="D5">
        <f t="shared" si="1"/>
        <v>2.499999999999716E-3</v>
      </c>
      <c r="E5">
        <f t="shared" si="2"/>
        <v>18.240000000000002</v>
      </c>
      <c r="F5">
        <f t="shared" si="3"/>
        <v>2.42</v>
      </c>
      <c r="G5">
        <f t="shared" si="4"/>
        <v>18.240000000000002</v>
      </c>
      <c r="H5">
        <f t="shared" si="5"/>
        <v>2.499999999999716E-3</v>
      </c>
      <c r="I5" t="s">
        <v>25</v>
      </c>
      <c r="J5">
        <v>0</v>
      </c>
    </row>
    <row r="6" spans="1:10">
      <c r="A6">
        <f t="shared" si="6"/>
        <v>4</v>
      </c>
      <c r="B6">
        <v>20.72</v>
      </c>
      <c r="C6">
        <f t="shared" si="0"/>
        <v>20.66</v>
      </c>
      <c r="D6">
        <f t="shared" si="1"/>
        <v>3.5999999999998464E-3</v>
      </c>
      <c r="E6">
        <f t="shared" si="2"/>
        <v>20.660000000000004</v>
      </c>
      <c r="F6">
        <f t="shared" si="3"/>
        <v>2.42</v>
      </c>
      <c r="G6">
        <f t="shared" si="4"/>
        <v>20.660000000000004</v>
      </c>
      <c r="H6">
        <f t="shared" si="5"/>
        <v>3.5999999999994201E-3</v>
      </c>
      <c r="I6" t="s">
        <v>26</v>
      </c>
      <c r="J6">
        <v>10.98</v>
      </c>
    </row>
    <row r="7" spans="1:10">
      <c r="A7">
        <f t="shared" si="6"/>
        <v>5</v>
      </c>
      <c r="B7">
        <v>23.15</v>
      </c>
      <c r="C7">
        <f t="shared" si="0"/>
        <v>23.08</v>
      </c>
      <c r="D7">
        <f t="shared" si="1"/>
        <v>4.9000000000000397E-3</v>
      </c>
      <c r="E7">
        <f t="shared" si="2"/>
        <v>23.080000000000005</v>
      </c>
      <c r="F7">
        <f t="shared" si="3"/>
        <v>2.42</v>
      </c>
      <c r="G7">
        <f t="shared" si="4"/>
        <v>23.080000000000005</v>
      </c>
      <c r="H7">
        <f t="shared" si="5"/>
        <v>4.8999999999990449E-3</v>
      </c>
      <c r="I7" t="s">
        <v>27</v>
      </c>
      <c r="J7">
        <v>2.42</v>
      </c>
    </row>
    <row r="8" spans="1:10">
      <c r="A8">
        <f t="shared" si="6"/>
        <v>6</v>
      </c>
      <c r="B8">
        <v>25.580000000000002</v>
      </c>
      <c r="C8">
        <f t="shared" si="0"/>
        <v>25.5</v>
      </c>
      <c r="D8">
        <f t="shared" si="1"/>
        <v>6.4000000000002952E-3</v>
      </c>
      <c r="E8">
        <f t="shared" si="2"/>
        <v>25.500000000000007</v>
      </c>
      <c r="F8">
        <f t="shared" si="3"/>
        <v>2.42</v>
      </c>
      <c r="G8">
        <f t="shared" si="4"/>
        <v>25.500000000000007</v>
      </c>
      <c r="H8">
        <f t="shared" si="5"/>
        <v>6.399999999999159E-3</v>
      </c>
    </row>
    <row r="9" spans="1:10">
      <c r="A9">
        <f t="shared" si="6"/>
        <v>7</v>
      </c>
      <c r="B9">
        <v>27.01</v>
      </c>
      <c r="C9">
        <f t="shared" si="0"/>
        <v>27.919999999999998</v>
      </c>
      <c r="D9">
        <f t="shared" si="1"/>
        <v>0.82809999999999384</v>
      </c>
      <c r="E9">
        <f t="shared" si="2"/>
        <v>27.920000000000009</v>
      </c>
      <c r="F9">
        <f t="shared" si="3"/>
        <v>2.42</v>
      </c>
      <c r="G9">
        <f t="shared" si="4"/>
        <v>27.920000000000009</v>
      </c>
      <c r="H9">
        <f t="shared" si="5"/>
        <v>0.82810000000001316</v>
      </c>
    </row>
    <row r="10" spans="1:10">
      <c r="A10">
        <f t="shared" si="6"/>
        <v>8</v>
      </c>
      <c r="B10">
        <v>30.44</v>
      </c>
      <c r="C10">
        <f t="shared" si="0"/>
        <v>30.34</v>
      </c>
      <c r="D10">
        <f t="shared" si="1"/>
        <v>1.0000000000000285E-2</v>
      </c>
      <c r="E10">
        <f t="shared" si="2"/>
        <v>30.340000000000011</v>
      </c>
      <c r="F10">
        <f t="shared" si="3"/>
        <v>2.42</v>
      </c>
      <c r="G10">
        <f t="shared" si="4"/>
        <v>30.340000000000011</v>
      </c>
      <c r="H10">
        <f t="shared" si="5"/>
        <v>9.9999999999981527E-3</v>
      </c>
    </row>
    <row r="11" spans="1:10">
      <c r="A11">
        <f t="shared" si="6"/>
        <v>9</v>
      </c>
      <c r="B11">
        <v>33.870000000000005</v>
      </c>
      <c r="C11">
        <f t="shared" si="0"/>
        <v>32.760000000000005</v>
      </c>
      <c r="D11">
        <f t="shared" si="1"/>
        <v>1.2320999999999986</v>
      </c>
      <c r="E11">
        <f t="shared" si="2"/>
        <v>32.760000000000012</v>
      </c>
      <c r="F11">
        <f t="shared" si="3"/>
        <v>2.42</v>
      </c>
      <c r="G11">
        <f t="shared" si="4"/>
        <v>32.760000000000012</v>
      </c>
      <c r="H11">
        <f t="shared" si="5"/>
        <v>1.2320999999999829</v>
      </c>
    </row>
    <row r="12" spans="1:10">
      <c r="A12">
        <f t="shared" si="6"/>
        <v>10</v>
      </c>
      <c r="B12">
        <v>34.299999999999997</v>
      </c>
      <c r="C12">
        <f t="shared" si="0"/>
        <v>35.18</v>
      </c>
      <c r="D12">
        <f t="shared" si="1"/>
        <v>0.77440000000000453</v>
      </c>
      <c r="E12">
        <f t="shared" si="2"/>
        <v>35.180000000000014</v>
      </c>
      <c r="F12">
        <f t="shared" si="3"/>
        <v>2.42</v>
      </c>
      <c r="G12">
        <f t="shared" si="4"/>
        <v>35.180000000000014</v>
      </c>
      <c r="H12">
        <f t="shared" si="5"/>
        <v>0.77440000000002951</v>
      </c>
    </row>
    <row r="13" spans="1:10">
      <c r="A13">
        <f t="shared" si="6"/>
        <v>11</v>
      </c>
      <c r="B13">
        <v>36.730000000000004</v>
      </c>
      <c r="C13">
        <f t="shared" si="0"/>
        <v>37.599999999999994</v>
      </c>
      <c r="D13">
        <f t="shared" si="1"/>
        <v>0.75689999999998314</v>
      </c>
      <c r="E13">
        <f t="shared" si="2"/>
        <v>37.600000000000016</v>
      </c>
      <c r="F13">
        <f t="shared" si="3"/>
        <v>2.42</v>
      </c>
      <c r="G13">
        <f t="shared" si="4"/>
        <v>37.600000000000016</v>
      </c>
      <c r="H13">
        <f t="shared" si="5"/>
        <v>0.75690000000002022</v>
      </c>
    </row>
    <row r="14" spans="1:10">
      <c r="A14">
        <f t="shared" si="6"/>
        <v>12</v>
      </c>
      <c r="B14">
        <v>40.160000000000004</v>
      </c>
      <c r="C14">
        <f t="shared" si="0"/>
        <v>40.019999999999996</v>
      </c>
      <c r="D14">
        <f t="shared" si="1"/>
        <v>1.9600000000002147E-2</v>
      </c>
      <c r="E14">
        <f t="shared" si="2"/>
        <v>40.020000000000017</v>
      </c>
      <c r="F14">
        <f t="shared" si="3"/>
        <v>2.42</v>
      </c>
      <c r="G14">
        <f t="shared" si="4"/>
        <v>40.020000000000017</v>
      </c>
      <c r="H14">
        <f t="shared" si="5"/>
        <v>1.959999999999618E-2</v>
      </c>
    </row>
    <row r="15" spans="1:10">
      <c r="A15">
        <f t="shared" si="6"/>
        <v>13</v>
      </c>
      <c r="B15">
        <v>41.59</v>
      </c>
      <c r="C15">
        <f t="shared" si="0"/>
        <v>42.44</v>
      </c>
      <c r="D15">
        <f t="shared" si="1"/>
        <v>0.72249999999999037</v>
      </c>
      <c r="E15">
        <f t="shared" si="2"/>
        <v>42.440000000000019</v>
      </c>
      <c r="F15">
        <f t="shared" si="3"/>
        <v>2.42</v>
      </c>
      <c r="G15">
        <f t="shared" si="4"/>
        <v>42.440000000000019</v>
      </c>
      <c r="H15">
        <f t="shared" si="5"/>
        <v>0.72250000000002657</v>
      </c>
    </row>
    <row r="16" spans="1:10">
      <c r="A16">
        <f t="shared" si="6"/>
        <v>14</v>
      </c>
      <c r="B16">
        <v>46.02</v>
      </c>
      <c r="C16">
        <f t="shared" si="0"/>
        <v>44.86</v>
      </c>
      <c r="D16">
        <f t="shared" si="1"/>
        <v>1.3456000000000086</v>
      </c>
      <c r="E16">
        <f t="shared" si="2"/>
        <v>44.860000000000021</v>
      </c>
      <c r="F16">
        <f t="shared" si="3"/>
        <v>2.42</v>
      </c>
      <c r="G16">
        <f t="shared" si="4"/>
        <v>44.860000000000021</v>
      </c>
      <c r="H16">
        <f t="shared" si="5"/>
        <v>1.3455999999999591</v>
      </c>
    </row>
    <row r="17" spans="1:8">
      <c r="A17">
        <f t="shared" si="6"/>
        <v>15</v>
      </c>
      <c r="B17">
        <v>46.45</v>
      </c>
      <c r="C17">
        <f t="shared" si="0"/>
        <v>47.28</v>
      </c>
      <c r="D17">
        <f t="shared" si="1"/>
        <v>0.68889999999999718</v>
      </c>
      <c r="E17">
        <f t="shared" si="2"/>
        <v>47.280000000000022</v>
      </c>
      <c r="F17">
        <f t="shared" si="3"/>
        <v>2.42</v>
      </c>
      <c r="G17">
        <f t="shared" si="4"/>
        <v>47.280000000000022</v>
      </c>
      <c r="H17">
        <f t="shared" si="5"/>
        <v>0.6889000000000326</v>
      </c>
    </row>
    <row r="18" spans="1:8">
      <c r="A18">
        <f t="shared" si="6"/>
        <v>16</v>
      </c>
      <c r="B18">
        <v>50.88</v>
      </c>
      <c r="C18">
        <f t="shared" si="0"/>
        <v>49.7</v>
      </c>
      <c r="D18">
        <f t="shared" si="1"/>
        <v>1.3923999999999994</v>
      </c>
      <c r="E18">
        <f t="shared" si="2"/>
        <v>49.700000000000024</v>
      </c>
      <c r="F18">
        <f t="shared" si="3"/>
        <v>2.42</v>
      </c>
      <c r="G18">
        <f t="shared" si="4"/>
        <v>49.700000000000024</v>
      </c>
      <c r="H18">
        <f t="shared" si="5"/>
        <v>1.392399999999949</v>
      </c>
    </row>
    <row r="19" spans="1:8">
      <c r="A19">
        <f t="shared" si="6"/>
        <v>17</v>
      </c>
      <c r="B19">
        <v>52.31</v>
      </c>
      <c r="C19">
        <f t="shared" si="0"/>
        <v>52.120000000000005</v>
      </c>
      <c r="D19">
        <f t="shared" si="1"/>
        <v>3.6099999999999133E-2</v>
      </c>
      <c r="E19">
        <f t="shared" si="2"/>
        <v>52.120000000000026</v>
      </c>
      <c r="F19">
        <f t="shared" si="3"/>
        <v>2.42</v>
      </c>
      <c r="G19">
        <f t="shared" si="4"/>
        <v>52.120000000000026</v>
      </c>
      <c r="H19">
        <f t="shared" si="5"/>
        <v>3.6099999999991035E-2</v>
      </c>
    </row>
    <row r="20" spans="1:8">
      <c r="A20">
        <f t="shared" si="6"/>
        <v>18</v>
      </c>
      <c r="B20">
        <v>53.74</v>
      </c>
      <c r="C20">
        <f t="shared" si="0"/>
        <v>54.540000000000006</v>
      </c>
      <c r="D20">
        <f t="shared" si="1"/>
        <v>0.64000000000000679</v>
      </c>
      <c r="E20">
        <f t="shared" si="2"/>
        <v>54.540000000000028</v>
      </c>
      <c r="F20">
        <f t="shared" si="3"/>
        <v>2.42</v>
      </c>
      <c r="G20">
        <f t="shared" si="4"/>
        <v>54.540000000000028</v>
      </c>
      <c r="H20">
        <f t="shared" si="5"/>
        <v>0.64000000000004098</v>
      </c>
    </row>
    <row r="21" spans="1:8">
      <c r="A21">
        <f t="shared" si="6"/>
        <v>19</v>
      </c>
      <c r="B21">
        <v>56.17</v>
      </c>
      <c r="C21">
        <f t="shared" si="0"/>
        <v>56.959999999999994</v>
      </c>
      <c r="D21">
        <f t="shared" si="1"/>
        <v>0.62409999999998744</v>
      </c>
      <c r="E21">
        <f t="shared" si="2"/>
        <v>56.960000000000029</v>
      </c>
      <c r="F21">
        <f t="shared" si="3"/>
        <v>2.42</v>
      </c>
      <c r="G21">
        <f t="shared" si="4"/>
        <v>56.960000000000029</v>
      </c>
      <c r="H21">
        <f t="shared" si="5"/>
        <v>0.62410000000004351</v>
      </c>
    </row>
    <row r="22" spans="1:8">
      <c r="A22">
        <f t="shared" si="6"/>
        <v>20</v>
      </c>
      <c r="B22">
        <v>58.6</v>
      </c>
      <c r="C22">
        <f t="shared" si="0"/>
        <v>59.379999999999995</v>
      </c>
      <c r="D22">
        <f t="shared" si="1"/>
        <v>0.60839999999999073</v>
      </c>
      <c r="E22">
        <f t="shared" si="2"/>
        <v>59.380000000000031</v>
      </c>
      <c r="F22">
        <f t="shared" si="3"/>
        <v>2.42</v>
      </c>
      <c r="G22">
        <f t="shared" si="4"/>
        <v>59.380000000000031</v>
      </c>
      <c r="H22">
        <f t="shared" si="5"/>
        <v>0.60840000000004613</v>
      </c>
    </row>
    <row r="23" spans="1:8">
      <c r="A23">
        <f t="shared" si="6"/>
        <v>21</v>
      </c>
      <c r="B23">
        <v>62.03</v>
      </c>
      <c r="C23">
        <f t="shared" si="0"/>
        <v>61.8</v>
      </c>
      <c r="D23">
        <f t="shared" si="1"/>
        <v>5.2900000000001828E-2</v>
      </c>
      <c r="E23">
        <f t="shared" si="2"/>
        <v>61.800000000000033</v>
      </c>
      <c r="F23">
        <f t="shared" si="3"/>
        <v>2.42</v>
      </c>
      <c r="G23">
        <f t="shared" si="4"/>
        <v>61.800000000000033</v>
      </c>
      <c r="H23">
        <f t="shared" si="5"/>
        <v>5.2899999999985486E-2</v>
      </c>
    </row>
    <row r="24" spans="1:8">
      <c r="A24">
        <f t="shared" si="6"/>
        <v>22</v>
      </c>
      <c r="B24">
        <v>65.460000000000008</v>
      </c>
      <c r="C24">
        <f t="shared" si="0"/>
        <v>64.22</v>
      </c>
      <c r="D24">
        <f t="shared" si="1"/>
        <v>1.5376000000000225</v>
      </c>
      <c r="E24">
        <f t="shared" si="2"/>
        <v>64.220000000000027</v>
      </c>
      <c r="F24">
        <f t="shared" si="3"/>
        <v>2.42</v>
      </c>
      <c r="G24">
        <f t="shared" si="4"/>
        <v>64.220000000000027</v>
      </c>
      <c r="H24">
        <f t="shared" si="5"/>
        <v>1.5375999999999521</v>
      </c>
    </row>
    <row r="25" spans="1:8">
      <c r="A25">
        <f t="shared" si="6"/>
        <v>23</v>
      </c>
      <c r="B25">
        <v>65.89</v>
      </c>
      <c r="C25">
        <f t="shared" si="0"/>
        <v>66.64</v>
      </c>
      <c r="D25">
        <f t="shared" si="1"/>
        <v>0.5625</v>
      </c>
      <c r="E25">
        <f t="shared" si="2"/>
        <v>66.640000000000029</v>
      </c>
      <c r="F25">
        <f t="shared" si="3"/>
        <v>2.42</v>
      </c>
      <c r="G25">
        <f t="shared" si="4"/>
        <v>66.640000000000029</v>
      </c>
      <c r="H25">
        <f t="shared" si="5"/>
        <v>0.56250000000004263</v>
      </c>
    </row>
    <row r="26" spans="1:8">
      <c r="A26">
        <f t="shared" si="6"/>
        <v>24</v>
      </c>
      <c r="B26">
        <v>68.320000000000007</v>
      </c>
      <c r="C26">
        <f t="shared" si="0"/>
        <v>69.06</v>
      </c>
      <c r="D26">
        <f t="shared" si="1"/>
        <v>0.54759999999999243</v>
      </c>
      <c r="E26">
        <f t="shared" si="2"/>
        <v>69.060000000000031</v>
      </c>
      <c r="F26">
        <f t="shared" si="3"/>
        <v>2.42</v>
      </c>
      <c r="G26">
        <f t="shared" si="4"/>
        <v>69.060000000000031</v>
      </c>
      <c r="H26">
        <f t="shared" si="5"/>
        <v>0.5476000000000345</v>
      </c>
    </row>
    <row r="27" spans="1:8">
      <c r="A27">
        <f t="shared" si="6"/>
        <v>25</v>
      </c>
      <c r="B27">
        <v>70.75</v>
      </c>
      <c r="C27">
        <f t="shared" si="0"/>
        <v>71.48</v>
      </c>
      <c r="D27">
        <f t="shared" si="1"/>
        <v>0.53290000000000581</v>
      </c>
      <c r="E27">
        <f t="shared" si="2"/>
        <v>71.480000000000032</v>
      </c>
      <c r="F27">
        <f t="shared" si="3"/>
        <v>2.42</v>
      </c>
      <c r="G27">
        <f t="shared" si="4"/>
        <v>71.480000000000032</v>
      </c>
      <c r="H27">
        <f t="shared" si="5"/>
        <v>0.53290000000004734</v>
      </c>
    </row>
    <row r="28" spans="1:8">
      <c r="A28">
        <f t="shared" si="6"/>
        <v>26</v>
      </c>
      <c r="B28">
        <v>74.180000000000007</v>
      </c>
      <c r="C28">
        <f t="shared" si="0"/>
        <v>73.900000000000006</v>
      </c>
      <c r="D28">
        <f t="shared" si="1"/>
        <v>7.8400000000000636E-2</v>
      </c>
      <c r="E28">
        <f t="shared" si="2"/>
        <v>73.900000000000034</v>
      </c>
      <c r="F28">
        <f t="shared" si="3"/>
        <v>2.42</v>
      </c>
      <c r="G28">
        <f t="shared" si="4"/>
        <v>73.900000000000034</v>
      </c>
      <c r="H28">
        <f t="shared" si="5"/>
        <v>7.8399999999984718E-2</v>
      </c>
    </row>
    <row r="29" spans="1:8">
      <c r="A29">
        <f t="shared" si="6"/>
        <v>27</v>
      </c>
      <c r="B29">
        <v>77.61</v>
      </c>
      <c r="C29">
        <f t="shared" si="0"/>
        <v>76.320000000000007</v>
      </c>
      <c r="D29">
        <f t="shared" si="1"/>
        <v>1.6640999999999795</v>
      </c>
      <c r="E29">
        <f t="shared" si="2"/>
        <v>76.320000000000036</v>
      </c>
      <c r="F29">
        <f t="shared" si="3"/>
        <v>2.42</v>
      </c>
      <c r="G29">
        <f t="shared" si="4"/>
        <v>76.320000000000036</v>
      </c>
      <c r="H29">
        <f t="shared" si="5"/>
        <v>1.6640999999999062</v>
      </c>
    </row>
    <row r="30" spans="1:8">
      <c r="A30">
        <f t="shared" si="6"/>
        <v>28</v>
      </c>
      <c r="B30">
        <v>78.040000000000006</v>
      </c>
      <c r="C30">
        <f t="shared" si="0"/>
        <v>78.739999999999995</v>
      </c>
      <c r="D30">
        <f t="shared" si="1"/>
        <v>0.48999999999998406</v>
      </c>
      <c r="E30">
        <f t="shared" si="2"/>
        <v>78.740000000000038</v>
      </c>
      <c r="F30">
        <f t="shared" si="3"/>
        <v>2.42</v>
      </c>
      <c r="G30">
        <f t="shared" si="4"/>
        <v>78.740000000000038</v>
      </c>
      <c r="H30">
        <f t="shared" si="5"/>
        <v>0.49000000000004379</v>
      </c>
    </row>
    <row r="31" spans="1:8">
      <c r="A31">
        <f t="shared" si="6"/>
        <v>29</v>
      </c>
      <c r="B31">
        <v>81.47</v>
      </c>
      <c r="C31">
        <f t="shared" si="0"/>
        <v>81.16</v>
      </c>
      <c r="D31">
        <f t="shared" si="1"/>
        <v>9.6100000000001407E-2</v>
      </c>
      <c r="E31">
        <f t="shared" si="2"/>
        <v>81.160000000000039</v>
      </c>
      <c r="F31">
        <f t="shared" si="3"/>
        <v>2.42</v>
      </c>
      <c r="G31">
        <f t="shared" si="4"/>
        <v>81.160000000000039</v>
      </c>
      <c r="H31">
        <f t="shared" si="5"/>
        <v>9.6099999999974983E-2</v>
      </c>
    </row>
    <row r="32" spans="1:8">
      <c r="A32">
        <f t="shared" si="6"/>
        <v>30</v>
      </c>
      <c r="B32">
        <v>84.9</v>
      </c>
      <c r="C32">
        <f t="shared" si="0"/>
        <v>83.58</v>
      </c>
      <c r="D32">
        <f t="shared" si="1"/>
        <v>1.7424000000000195</v>
      </c>
      <c r="E32">
        <f t="shared" si="2"/>
        <v>83.580000000000041</v>
      </c>
      <c r="F32">
        <f t="shared" si="3"/>
        <v>2.42</v>
      </c>
      <c r="G32">
        <f t="shared" si="4"/>
        <v>83.580000000000041</v>
      </c>
      <c r="H32">
        <f t="shared" si="5"/>
        <v>1.7423999999999069</v>
      </c>
    </row>
    <row r="33" spans="1:8">
      <c r="A33">
        <f t="shared" si="6"/>
        <v>31</v>
      </c>
      <c r="B33">
        <v>87.33</v>
      </c>
      <c r="C33">
        <f t="shared" si="0"/>
        <v>86</v>
      </c>
      <c r="D33">
        <f t="shared" si="1"/>
        <v>1.7688999999999955</v>
      </c>
      <c r="E33">
        <f t="shared" si="2"/>
        <v>86.000000000000043</v>
      </c>
      <c r="F33">
        <f t="shared" si="3"/>
        <v>2.42</v>
      </c>
      <c r="G33">
        <f t="shared" si="4"/>
        <v>86.000000000000043</v>
      </c>
      <c r="H33">
        <f t="shared" si="5"/>
        <v>1.768899999999882</v>
      </c>
    </row>
    <row r="34" spans="1:8">
      <c r="A34">
        <f t="shared" si="6"/>
        <v>32</v>
      </c>
      <c r="B34">
        <v>89.76</v>
      </c>
      <c r="C34">
        <f t="shared" si="0"/>
        <v>88.42</v>
      </c>
      <c r="D34">
        <f t="shared" si="1"/>
        <v>1.7956000000000092</v>
      </c>
      <c r="E34">
        <f t="shared" si="2"/>
        <v>88.420000000000044</v>
      </c>
      <c r="F34">
        <f t="shared" si="3"/>
        <v>2.42</v>
      </c>
      <c r="G34">
        <f t="shared" si="4"/>
        <v>88.420000000000044</v>
      </c>
      <c r="H34">
        <f t="shared" si="5"/>
        <v>1.7955999999998948</v>
      </c>
    </row>
    <row r="35" spans="1:8">
      <c r="A35">
        <f t="shared" si="6"/>
        <v>33</v>
      </c>
      <c r="B35">
        <v>90.190000000000012</v>
      </c>
      <c r="C35">
        <f t="shared" si="0"/>
        <v>90.84</v>
      </c>
      <c r="D35">
        <f t="shared" si="1"/>
        <v>0.42249999999998894</v>
      </c>
      <c r="E35">
        <f t="shared" si="2"/>
        <v>90.840000000000046</v>
      </c>
      <c r="F35">
        <f t="shared" si="3"/>
        <v>2.42</v>
      </c>
      <c r="G35">
        <f t="shared" si="4"/>
        <v>90.840000000000046</v>
      </c>
      <c r="H35">
        <f t="shared" si="5"/>
        <v>0.42250000000004434</v>
      </c>
    </row>
    <row r="36" spans="1:8">
      <c r="A36">
        <f t="shared" si="6"/>
        <v>34</v>
      </c>
      <c r="B36">
        <v>92.62</v>
      </c>
      <c r="C36">
        <f t="shared" si="0"/>
        <v>93.26</v>
      </c>
      <c r="D36">
        <f t="shared" si="1"/>
        <v>0.40960000000000074</v>
      </c>
      <c r="E36">
        <f t="shared" si="2"/>
        <v>93.260000000000048</v>
      </c>
      <c r="F36">
        <f t="shared" si="3"/>
        <v>2.42</v>
      </c>
      <c r="G36">
        <f t="shared" si="4"/>
        <v>93.260000000000048</v>
      </c>
      <c r="H36">
        <f t="shared" si="5"/>
        <v>0.40960000000005531</v>
      </c>
    </row>
    <row r="37" spans="1:8">
      <c r="A37">
        <f t="shared" si="6"/>
        <v>35</v>
      </c>
      <c r="B37">
        <v>95.050000000000011</v>
      </c>
      <c r="C37">
        <f t="shared" si="0"/>
        <v>95.68</v>
      </c>
      <c r="D37">
        <f t="shared" si="1"/>
        <v>0.39689999999999426</v>
      </c>
      <c r="E37">
        <f t="shared" si="2"/>
        <v>95.680000000000049</v>
      </c>
      <c r="F37">
        <f t="shared" si="3"/>
        <v>2.42</v>
      </c>
      <c r="G37">
        <f t="shared" si="4"/>
        <v>95.680000000000049</v>
      </c>
      <c r="H37">
        <f t="shared" si="5"/>
        <v>0.39690000000004799</v>
      </c>
    </row>
    <row r="38" spans="1:8">
      <c r="A38">
        <f t="shared" si="6"/>
        <v>36</v>
      </c>
      <c r="B38">
        <v>97.48</v>
      </c>
      <c r="C38">
        <f t="shared" si="0"/>
        <v>98.100000000000009</v>
      </c>
      <c r="D38">
        <f t="shared" si="1"/>
        <v>0.38440000000000563</v>
      </c>
      <c r="E38">
        <f t="shared" si="2"/>
        <v>98.100000000000051</v>
      </c>
      <c r="F38">
        <f t="shared" si="3"/>
        <v>2.42</v>
      </c>
      <c r="G38">
        <f t="shared" si="4"/>
        <v>98.100000000000051</v>
      </c>
      <c r="H38">
        <f t="shared" si="5"/>
        <v>0.38440000000005853</v>
      </c>
    </row>
    <row r="39" spans="1:8">
      <c r="C39" s="5" t="s">
        <v>7</v>
      </c>
      <c r="D39" s="5">
        <f>AVERAGE(D3:D38)</f>
        <v>0.64614999999999889</v>
      </c>
      <c r="E39" s="5"/>
      <c r="F39" s="5"/>
      <c r="G39" s="5"/>
      <c r="H39" s="5">
        <f>AVERAGE(H3:H38)</f>
        <v>0.64614999999999967</v>
      </c>
    </row>
    <row r="40" spans="1:8">
      <c r="C40" s="5" t="s">
        <v>22</v>
      </c>
      <c r="D40" s="5">
        <f>STDEVP(D3:D38)</f>
        <v>0.57168710191852457</v>
      </c>
      <c r="E40" s="5"/>
      <c r="F40" s="5"/>
      <c r="G40" s="5"/>
      <c r="H40" s="5">
        <f>STDEVP(H3:H38)</f>
        <v>0.57168710191849448</v>
      </c>
    </row>
    <row r="41" spans="1:8">
      <c r="A41">
        <v>37</v>
      </c>
      <c r="D41" s="2">
        <f>$J$2+$J$3*A41</f>
        <v>100.52</v>
      </c>
      <c r="H41">
        <f>$E$38+(A41-$A$38)*$F$38</f>
        <v>100.52000000000005</v>
      </c>
    </row>
    <row r="42" spans="1:8">
      <c r="A42">
        <v>38</v>
      </c>
      <c r="D42" s="2">
        <f t="shared" ref="D42:D45" si="7">$J$2+$J$3*A42</f>
        <v>102.94</v>
      </c>
      <c r="H42">
        <f t="shared" ref="H42:H45" si="8">$E$38+(A42-$A$38)*$F$38</f>
        <v>102.94000000000005</v>
      </c>
    </row>
    <row r="43" spans="1:8">
      <c r="A43">
        <v>39</v>
      </c>
      <c r="D43" s="2">
        <f t="shared" si="7"/>
        <v>105.36</v>
      </c>
      <c r="H43">
        <f t="shared" si="8"/>
        <v>105.36000000000006</v>
      </c>
    </row>
    <row r="44" spans="1:8">
      <c r="A44">
        <v>40</v>
      </c>
      <c r="D44" s="2">
        <f t="shared" si="7"/>
        <v>107.78</v>
      </c>
      <c r="H44">
        <f t="shared" si="8"/>
        <v>107.78000000000006</v>
      </c>
    </row>
    <row r="45" spans="1:8">
      <c r="A45">
        <v>41</v>
      </c>
      <c r="D45" s="2">
        <f t="shared" si="7"/>
        <v>110.2</v>
      </c>
      <c r="H45">
        <f t="shared" si="8"/>
        <v>110.20000000000005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zoomScale="150" zoomScaleNormal="150" workbookViewId="0">
      <selection activeCell="H2" sqref="H2"/>
    </sheetView>
  </sheetViews>
  <sheetFormatPr baseColWidth="10" defaultRowHeight="15"/>
  <sheetData>
    <row r="1" spans="1:8">
      <c r="A1" t="s">
        <v>13</v>
      </c>
      <c r="B1" t="s">
        <v>16</v>
      </c>
      <c r="C1" t="s">
        <v>29</v>
      </c>
      <c r="D1" t="s">
        <v>30</v>
      </c>
      <c r="E1" t="s">
        <v>31</v>
      </c>
    </row>
    <row r="2" spans="1:8">
      <c r="A2">
        <v>1</v>
      </c>
      <c r="B2" s="3">
        <v>11</v>
      </c>
      <c r="C2">
        <f>10*(A2^0.095)</f>
        <v>10</v>
      </c>
      <c r="D2">
        <f>AVERAGE(B2:B11)</f>
        <v>17.532999999999998</v>
      </c>
      <c r="E2">
        <f>(D2-B2)^2</f>
        <v>42.680088999999967</v>
      </c>
      <c r="G2" t="s">
        <v>10</v>
      </c>
      <c r="H2">
        <v>1</v>
      </c>
    </row>
    <row r="3" spans="1:8">
      <c r="A3">
        <f>1+A2</f>
        <v>2</v>
      </c>
      <c r="B3" s="3">
        <v>12.1</v>
      </c>
      <c r="C3">
        <f t="shared" ref="C3:C20" si="0">10*(A3^0.095)</f>
        <v>10.680654080478515</v>
      </c>
      <c r="D3">
        <f>$H$2*B2+(1-$H$2)*D2</f>
        <v>11</v>
      </c>
      <c r="E3">
        <f t="shared" ref="E3:E20" si="1">(D3-B3)^2</f>
        <v>1.2099999999999993</v>
      </c>
    </row>
    <row r="4" spans="1:8">
      <c r="A4">
        <f t="shared" ref="A4:A20" si="2">1+A3</f>
        <v>3</v>
      </c>
      <c r="B4" s="3">
        <v>13.31</v>
      </c>
      <c r="C4">
        <f t="shared" si="0"/>
        <v>11.100090488670261</v>
      </c>
      <c r="D4">
        <f t="shared" ref="D4:D20" si="3">$H$2*B3+(1-$H$2)*D3</f>
        <v>12.1</v>
      </c>
      <c r="E4">
        <f t="shared" si="1"/>
        <v>1.464100000000002</v>
      </c>
    </row>
    <row r="5" spans="1:8">
      <c r="A5">
        <f t="shared" si="2"/>
        <v>4</v>
      </c>
      <c r="B5" s="3">
        <v>14.64</v>
      </c>
      <c r="C5">
        <f t="shared" si="0"/>
        <v>11.407637158684237</v>
      </c>
      <c r="D5">
        <f t="shared" si="3"/>
        <v>13.31</v>
      </c>
      <c r="E5">
        <f t="shared" si="1"/>
        <v>1.7689000000000001</v>
      </c>
      <c r="H5" s="3"/>
    </row>
    <row r="6" spans="1:8">
      <c r="A6">
        <f t="shared" si="2"/>
        <v>5</v>
      </c>
      <c r="B6" s="3">
        <v>16.11</v>
      </c>
      <c r="C6">
        <f t="shared" si="0"/>
        <v>11.652044925282594</v>
      </c>
      <c r="D6">
        <f t="shared" si="3"/>
        <v>14.64</v>
      </c>
      <c r="E6">
        <f t="shared" si="1"/>
        <v>2.1608999999999967</v>
      </c>
      <c r="H6" s="3"/>
    </row>
    <row r="7" spans="1:8">
      <c r="A7">
        <f t="shared" si="2"/>
        <v>6</v>
      </c>
      <c r="B7" s="3">
        <v>17.72</v>
      </c>
      <c r="C7">
        <f t="shared" si="0"/>
        <v>11.855622677149679</v>
      </c>
      <c r="D7">
        <f t="shared" si="3"/>
        <v>16.11</v>
      </c>
      <c r="E7">
        <f t="shared" si="1"/>
        <v>2.5920999999999981</v>
      </c>
      <c r="H7" s="3"/>
    </row>
    <row r="8" spans="1:8">
      <c r="A8">
        <f t="shared" si="2"/>
        <v>7</v>
      </c>
      <c r="B8" s="3">
        <v>19.489999999999998</v>
      </c>
      <c r="C8">
        <f t="shared" si="0"/>
        <v>12.03051762796354</v>
      </c>
      <c r="D8">
        <f t="shared" si="3"/>
        <v>17.72</v>
      </c>
      <c r="E8">
        <f t="shared" si="1"/>
        <v>3.1328999999999985</v>
      </c>
      <c r="H8" s="3"/>
    </row>
    <row r="9" spans="1:8">
      <c r="A9">
        <f t="shared" si="2"/>
        <v>8</v>
      </c>
      <c r="B9" s="3">
        <v>21.44</v>
      </c>
      <c r="C9">
        <f t="shared" si="0"/>
        <v>12.184102636751913</v>
      </c>
      <c r="D9">
        <f t="shared" si="3"/>
        <v>19.489999999999998</v>
      </c>
      <c r="E9">
        <f t="shared" si="1"/>
        <v>3.8025000000000109</v>
      </c>
      <c r="H9" s="3"/>
    </row>
    <row r="10" spans="1:8">
      <c r="A10">
        <f t="shared" si="2"/>
        <v>9</v>
      </c>
      <c r="B10" s="3">
        <v>23.58</v>
      </c>
      <c r="C10">
        <f t="shared" si="0"/>
        <v>12.321200885666803</v>
      </c>
      <c r="D10">
        <f t="shared" si="3"/>
        <v>21.44</v>
      </c>
      <c r="E10">
        <f t="shared" si="1"/>
        <v>4.5795999999999868</v>
      </c>
      <c r="H10" s="3"/>
    </row>
    <row r="11" spans="1:8">
      <c r="A11">
        <f t="shared" si="2"/>
        <v>10</v>
      </c>
      <c r="B11" s="3">
        <v>25.94</v>
      </c>
      <c r="C11">
        <f t="shared" si="0"/>
        <v>12.445146117713852</v>
      </c>
      <c r="D11">
        <f t="shared" si="3"/>
        <v>23.58</v>
      </c>
      <c r="E11">
        <f t="shared" si="1"/>
        <v>5.5696000000000137</v>
      </c>
      <c r="H11" s="3"/>
    </row>
    <row r="12" spans="1:8">
      <c r="A12">
        <f t="shared" si="2"/>
        <v>11</v>
      </c>
      <c r="B12" s="3">
        <v>28.53</v>
      </c>
      <c r="C12">
        <f t="shared" si="0"/>
        <v>12.558341974291473</v>
      </c>
      <c r="D12">
        <f t="shared" si="3"/>
        <v>25.94</v>
      </c>
      <c r="E12">
        <f t="shared" si="1"/>
        <v>6.7080999999999991</v>
      </c>
      <c r="H12" s="3"/>
    </row>
    <row r="13" spans="1:8">
      <c r="A13">
        <f t="shared" si="2"/>
        <v>12</v>
      </c>
      <c r="B13" s="3">
        <v>31.38</v>
      </c>
      <c r="C13">
        <f t="shared" si="0"/>
        <v>12.662580472331236</v>
      </c>
      <c r="D13">
        <f t="shared" si="3"/>
        <v>28.53</v>
      </c>
      <c r="E13">
        <f t="shared" si="1"/>
        <v>8.1224999999999881</v>
      </c>
      <c r="H13" s="3"/>
    </row>
    <row r="14" spans="1:8">
      <c r="A14">
        <f t="shared" si="2"/>
        <v>13</v>
      </c>
      <c r="B14" s="3">
        <v>34.520000000000003</v>
      </c>
      <c r="C14">
        <f t="shared" si="0"/>
        <v>12.759234474466973</v>
      </c>
      <c r="D14">
        <f t="shared" si="3"/>
        <v>31.38</v>
      </c>
      <c r="E14">
        <f t="shared" si="1"/>
        <v>9.8596000000000252</v>
      </c>
      <c r="H14" s="3"/>
    </row>
    <row r="15" spans="1:8">
      <c r="A15">
        <f t="shared" si="2"/>
        <v>14</v>
      </c>
      <c r="B15" s="3">
        <v>37.97</v>
      </c>
      <c r="C15">
        <f t="shared" si="0"/>
        <v>12.849379719337747</v>
      </c>
      <c r="D15">
        <f t="shared" si="3"/>
        <v>34.520000000000003</v>
      </c>
      <c r="E15">
        <f t="shared" si="1"/>
        <v>11.902499999999971</v>
      </c>
      <c r="H15" s="3"/>
    </row>
    <row r="16" spans="1:8">
      <c r="A16">
        <f t="shared" si="2"/>
        <v>15</v>
      </c>
      <c r="B16" s="3">
        <v>41.77</v>
      </c>
      <c r="C16">
        <f t="shared" si="0"/>
        <v>12.933875304868792</v>
      </c>
      <c r="D16">
        <f t="shared" si="3"/>
        <v>37.97</v>
      </c>
      <c r="E16">
        <f t="shared" si="1"/>
        <v>14.440000000000033</v>
      </c>
      <c r="H16" s="3"/>
    </row>
    <row r="17" spans="1:8">
      <c r="A17">
        <f t="shared" si="2"/>
        <v>16</v>
      </c>
      <c r="B17" s="3">
        <v>45.95</v>
      </c>
      <c r="C17">
        <f t="shared" si="0"/>
        <v>13.013418554419335</v>
      </c>
      <c r="D17">
        <f t="shared" si="3"/>
        <v>41.77</v>
      </c>
      <c r="E17">
        <f t="shared" si="1"/>
        <v>17.472399999999997</v>
      </c>
      <c r="H17" s="3"/>
    </row>
    <row r="18" spans="1:8">
      <c r="A18">
        <f t="shared" si="2"/>
        <v>17</v>
      </c>
      <c r="B18" s="3">
        <v>50.54</v>
      </c>
      <c r="C18">
        <f t="shared" si="0"/>
        <v>13.088583486765069</v>
      </c>
      <c r="D18">
        <f t="shared" si="3"/>
        <v>45.95</v>
      </c>
      <c r="E18">
        <f t="shared" si="1"/>
        <v>21.068099999999966</v>
      </c>
      <c r="H18" s="3"/>
    </row>
    <row r="19" spans="1:8">
      <c r="A19">
        <f t="shared" si="2"/>
        <v>18</v>
      </c>
      <c r="B19" s="3">
        <v>55.6</v>
      </c>
      <c r="C19">
        <f t="shared" si="0"/>
        <v>13.159848451589264</v>
      </c>
      <c r="D19">
        <f t="shared" si="3"/>
        <v>50.54</v>
      </c>
      <c r="E19">
        <f t="shared" si="1"/>
        <v>25.603600000000021</v>
      </c>
      <c r="H19" s="3"/>
    </row>
    <row r="20" spans="1:8">
      <c r="A20">
        <f t="shared" si="2"/>
        <v>19</v>
      </c>
      <c r="B20" s="3">
        <v>61.16</v>
      </c>
      <c r="C20">
        <f t="shared" si="0"/>
        <v>13.227616405405154</v>
      </c>
      <c r="D20">
        <f t="shared" si="3"/>
        <v>55.6</v>
      </c>
      <c r="E20">
        <f t="shared" si="1"/>
        <v>30.913599999999946</v>
      </c>
      <c r="H20" s="3"/>
    </row>
    <row r="21" spans="1:8">
      <c r="D21" t="s">
        <v>7</v>
      </c>
      <c r="E21">
        <f>AVERAGE(E2:E20)</f>
        <v>11.318478368421049</v>
      </c>
      <c r="H21" s="3"/>
    </row>
    <row r="22" spans="1:8">
      <c r="H22" s="3"/>
    </row>
    <row r="23" spans="1:8">
      <c r="H23" s="3"/>
    </row>
    <row r="24" spans="1:8">
      <c r="H24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D6" sqref="D6:D7"/>
    </sheetView>
  </sheetViews>
  <sheetFormatPr baseColWidth="10" defaultRowHeight="15"/>
  <sheetData>
    <row r="1" spans="1:3">
      <c r="B1" t="s">
        <v>32</v>
      </c>
      <c r="C1" t="s">
        <v>33</v>
      </c>
    </row>
    <row r="2" spans="1:3">
      <c r="A2" s="6">
        <v>2002</v>
      </c>
      <c r="B2">
        <v>1</v>
      </c>
      <c r="C2">
        <v>3.492</v>
      </c>
    </row>
    <row r="3" spans="1:3">
      <c r="A3" s="6"/>
      <c r="B3">
        <v>2</v>
      </c>
      <c r="C3">
        <v>2.8929999999999998</v>
      </c>
    </row>
    <row r="4" spans="1:3">
      <c r="A4" s="6"/>
      <c r="B4">
        <v>3</v>
      </c>
      <c r="C4">
        <v>3.3940000000000001</v>
      </c>
    </row>
    <row r="5" spans="1:3">
      <c r="A5" s="6">
        <v>2003</v>
      </c>
      <c r="B5">
        <v>1</v>
      </c>
      <c r="C5">
        <v>3.57</v>
      </c>
    </row>
    <row r="6" spans="1:3">
      <c r="A6" s="6"/>
      <c r="B6">
        <v>2</v>
      </c>
      <c r="C6">
        <v>2.9049999999999998</v>
      </c>
    </row>
    <row r="7" spans="1:3">
      <c r="A7" s="6"/>
      <c r="B7">
        <v>3</v>
      </c>
      <c r="C7">
        <v>3.302</v>
      </c>
    </row>
    <row r="8" spans="1:3">
      <c r="A8" s="6">
        <v>2004</v>
      </c>
      <c r="B8">
        <v>1</v>
      </c>
      <c r="C8">
        <v>3.4470000000000001</v>
      </c>
    </row>
    <row r="9" spans="1:3">
      <c r="A9" s="6"/>
      <c r="B9">
        <v>2</v>
      </c>
      <c r="C9">
        <v>2.698</v>
      </c>
    </row>
    <row r="10" spans="1:3">
      <c r="A10" s="6"/>
      <c r="B10">
        <v>3</v>
      </c>
      <c r="C10">
        <v>3.282</v>
      </c>
    </row>
    <row r="11" spans="1:3">
      <c r="A11" s="6">
        <v>2005</v>
      </c>
      <c r="B11">
        <v>1</v>
      </c>
      <c r="C11">
        <v>3.3559999999999999</v>
      </c>
    </row>
    <row r="12" spans="1:3">
      <c r="A12" s="6"/>
      <c r="B12">
        <v>2</v>
      </c>
      <c r="C12">
        <v>2.6429999999999998</v>
      </c>
    </row>
    <row r="13" spans="1:3">
      <c r="A13" s="6"/>
      <c r="B13">
        <v>3</v>
      </c>
      <c r="C13">
        <v>3.278</v>
      </c>
    </row>
    <row r="14" spans="1:3">
      <c r="A14" s="6">
        <v>2006</v>
      </c>
      <c r="B14">
        <v>1</v>
      </c>
      <c r="C14">
        <v>3.4470000000000001</v>
      </c>
    </row>
    <row r="15" spans="1:3">
      <c r="A15" s="6"/>
      <c r="B15">
        <v>2</v>
      </c>
      <c r="C15">
        <v>2.7869999999999999</v>
      </c>
    </row>
    <row r="16" spans="1:3">
      <c r="A16" s="6"/>
      <c r="B16">
        <v>3</v>
      </c>
      <c r="C16">
        <v>3.2869999999999999</v>
      </c>
    </row>
    <row r="17" spans="1:3">
      <c r="A17" s="6">
        <v>2007</v>
      </c>
      <c r="B17">
        <v>1</v>
      </c>
      <c r="C17">
        <v>3.3570000000000002</v>
      </c>
    </row>
    <row r="18" spans="1:3">
      <c r="A18" s="6"/>
      <c r="B18">
        <v>2</v>
      </c>
      <c r="C18">
        <v>2.6469999999999998</v>
      </c>
    </row>
    <row r="19" spans="1:3">
      <c r="A19" s="6"/>
      <c r="B19">
        <v>3</v>
      </c>
      <c r="C19">
        <v>3.3220000000000001</v>
      </c>
    </row>
  </sheetData>
  <mergeCells count="6">
    <mergeCell ref="A2:A4"/>
    <mergeCell ref="A5:A7"/>
    <mergeCell ref="A8:A10"/>
    <mergeCell ref="A11:A13"/>
    <mergeCell ref="A14:A16"/>
    <mergeCell ref="A17:A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20" sqref="D20"/>
    </sheetView>
  </sheetViews>
  <sheetFormatPr baseColWidth="10" defaultRowHeight="15"/>
  <sheetData>
    <row r="1" spans="1:2">
      <c r="B1" t="s">
        <v>0</v>
      </c>
    </row>
    <row r="2" spans="1:2">
      <c r="A2" s="7">
        <v>2002</v>
      </c>
      <c r="B2" s="8">
        <v>2.734</v>
      </c>
    </row>
    <row r="3" spans="1:2">
      <c r="A3" s="7"/>
      <c r="B3" s="8">
        <v>2.0720000000000001</v>
      </c>
    </row>
    <row r="4" spans="1:2">
      <c r="A4" s="7"/>
      <c r="B4" s="8">
        <v>2.3260000000000001</v>
      </c>
    </row>
    <row r="5" spans="1:2">
      <c r="A5" s="9"/>
      <c r="B5" s="10">
        <v>2.641</v>
      </c>
    </row>
    <row r="6" spans="1:2">
      <c r="A6" s="6">
        <v>2003</v>
      </c>
      <c r="B6">
        <v>2.7</v>
      </c>
    </row>
    <row r="7" spans="1:2">
      <c r="A7" s="6"/>
      <c r="B7">
        <v>2.2280000000000002</v>
      </c>
    </row>
    <row r="8" spans="1:2">
      <c r="A8" s="6"/>
      <c r="B8">
        <v>2.5230000000000001</v>
      </c>
    </row>
    <row r="9" spans="1:2">
      <c r="A9" s="6"/>
      <c r="B9">
        <v>2.5859999999999999</v>
      </c>
    </row>
    <row r="10" spans="1:2">
      <c r="A10" s="6">
        <v>2004</v>
      </c>
      <c r="B10">
        <v>2.5670000000000002</v>
      </c>
    </row>
    <row r="11" spans="1:2">
      <c r="A11" s="6"/>
      <c r="B11">
        <v>1.994</v>
      </c>
    </row>
    <row r="12" spans="1:2">
      <c r="A12" s="6"/>
      <c r="B12">
        <v>2.1789999999999998</v>
      </c>
    </row>
    <row r="13" spans="1:2">
      <c r="A13" s="6"/>
      <c r="B13">
        <v>2.5880000000000001</v>
      </c>
    </row>
    <row r="14" spans="1:2">
      <c r="A14" s="6">
        <v>2005</v>
      </c>
      <c r="B14">
        <v>2.6280000000000001</v>
      </c>
    </row>
    <row r="15" spans="1:2">
      <c r="A15" s="6"/>
      <c r="B15">
        <v>1.9</v>
      </c>
    </row>
    <row r="16" spans="1:2">
      <c r="A16" s="6"/>
      <c r="B16">
        <v>2.1549999999999998</v>
      </c>
    </row>
    <row r="17" spans="1:2">
      <c r="A17" s="6"/>
      <c r="B17">
        <v>2.5939999999999999</v>
      </c>
    </row>
    <row r="18" spans="1:2">
      <c r="A18" s="6">
        <v>2006</v>
      </c>
      <c r="B18">
        <v>2.6030000000000002</v>
      </c>
    </row>
    <row r="19" spans="1:2">
      <c r="A19" s="6"/>
      <c r="B19">
        <v>2.11</v>
      </c>
    </row>
    <row r="20" spans="1:2">
      <c r="A20" s="6"/>
      <c r="B20">
        <v>2.2349999999999999</v>
      </c>
    </row>
    <row r="21" spans="1:2">
      <c r="A21" s="6"/>
      <c r="B21">
        <v>2.5830000000000002</v>
      </c>
    </row>
    <row r="22" spans="1:2">
      <c r="A22" s="6">
        <v>2007</v>
      </c>
      <c r="B22">
        <v>2.6070000000000002</v>
      </c>
    </row>
    <row r="23" spans="1:2">
      <c r="A23" s="6"/>
    </row>
    <row r="24" spans="1:2">
      <c r="A24" s="6"/>
    </row>
  </sheetData>
  <mergeCells count="6">
    <mergeCell ref="A2:A5"/>
    <mergeCell ref="A6:A9"/>
    <mergeCell ref="A10:A13"/>
    <mergeCell ref="A14:A17"/>
    <mergeCell ref="A18:A21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Feuil1</vt:lpstr>
      <vt:lpstr>MA(2)</vt:lpstr>
      <vt:lpstr>AR(2)</vt:lpstr>
      <vt:lpstr>ARMA(2,2)</vt:lpstr>
      <vt:lpstr>SESM()</vt:lpstr>
      <vt:lpstr>LTREDN</vt:lpstr>
      <vt:lpstr>EXPTREND</vt:lpstr>
      <vt:lpstr>Quarter_data</vt:lpstr>
      <vt:lpstr>trimestre_data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2025-02-13T09:36:30Z</dcterms:created>
  <dcterms:modified xsi:type="dcterms:W3CDTF">2025-03-12T11:26:43Z</dcterms:modified>
</cp:coreProperties>
</file>