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4055" windowHeight="7695" activeTab="10"/>
  </bookViews>
  <sheets>
    <sheet name="Feuil1" sheetId="4" r:id="rId1"/>
    <sheet name="MultiLRegression" sheetId="1" r:id="rId2"/>
    <sheet name="Feuil5" sheetId="8" r:id="rId3"/>
    <sheet name="Feuil6" sheetId="9" r:id="rId4"/>
    <sheet name="LogiticRegression" sheetId="2" r:id="rId5"/>
    <sheet name="Feuil2" sheetId="5" r:id="rId6"/>
    <sheet name="Feuil3" sheetId="6" r:id="rId7"/>
    <sheet name="Feuil4" sheetId="7" r:id="rId8"/>
    <sheet name="Feuil8" sheetId="11" r:id="rId9"/>
    <sheet name="MLR_Sg_NoSig_Factors" sheetId="3" r:id="rId10"/>
    <sheet name="Interaction_Square" sheetId="10" r:id="rId11"/>
  </sheets>
  <definedNames>
    <definedName name="actual">LogiticRegression!$E$4:$E$13</definedName>
    <definedName name="ConfusionMatrix">LogiticRegression!$G$16:$K$20</definedName>
    <definedName name="FalsePositvesRate">LogiticRegression!$P$28</definedName>
    <definedName name="Predicted">LogiticRegression!$K$4:$K$13</definedName>
    <definedName name="solver_adj" localSheetId="4" hidden="1">LogiticRegression!$B$2:$D$2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LogiticRegression!$J$2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TRuePositives">LogiticRegression!$P$28</definedName>
    <definedName name="TRuePositivesRate">LogiticRegression!$P$28</definedName>
  </definedNames>
  <calcPr calcId="124519"/>
</workbook>
</file>

<file path=xl/calcChain.xml><?xml version="1.0" encoding="utf-8"?>
<calcChain xmlns="http://schemas.openxmlformats.org/spreadsheetml/2006/main">
  <c r="G13" i="2"/>
  <c r="G5"/>
  <c r="G6"/>
  <c r="G7"/>
  <c r="G8"/>
  <c r="H8" s="1"/>
  <c r="I8" s="1"/>
  <c r="J8" s="1"/>
  <c r="G9"/>
  <c r="G10"/>
  <c r="G11"/>
  <c r="H11" s="1"/>
  <c r="G12"/>
  <c r="H12" s="1"/>
  <c r="F5"/>
  <c r="F6"/>
  <c r="F7"/>
  <c r="F8"/>
  <c r="F9"/>
  <c r="F10"/>
  <c r="F11"/>
  <c r="F12"/>
  <c r="F13"/>
  <c r="F4"/>
  <c r="G4" s="1"/>
  <c r="H4" s="1"/>
  <c r="H9"/>
  <c r="I9" s="1"/>
  <c r="J9" s="1"/>
  <c r="H10"/>
  <c r="I10" s="1"/>
  <c r="J10" s="1"/>
  <c r="D6" i="1"/>
  <c r="H13" i="2" l="1"/>
  <c r="K13" s="1"/>
  <c r="I12"/>
  <c r="J12" s="1"/>
  <c r="K12"/>
  <c r="I11"/>
  <c r="J11" s="1"/>
  <c r="K11"/>
  <c r="H6"/>
  <c r="K6" s="1"/>
  <c r="H7"/>
  <c r="H5"/>
  <c r="I13"/>
  <c r="J13" s="1"/>
  <c r="I7"/>
  <c r="J7" s="1"/>
  <c r="K7"/>
  <c r="I5"/>
  <c r="J5" s="1"/>
  <c r="K5"/>
  <c r="K8"/>
  <c r="K9"/>
  <c r="K10"/>
  <c r="I4"/>
  <c r="J4" s="1"/>
  <c r="K4"/>
  <c r="J18" l="1"/>
  <c r="I18"/>
  <c r="J19"/>
  <c r="I19"/>
  <c r="I6"/>
  <c r="J6" s="1"/>
  <c r="J2" s="1"/>
  <c r="J20" l="1"/>
  <c r="I24" s="1"/>
  <c r="K29" s="1"/>
  <c r="K19"/>
  <c r="I25" s="1"/>
  <c r="K18"/>
  <c r="I27" s="1"/>
  <c r="I20"/>
  <c r="P29" l="1"/>
  <c r="I26"/>
  <c r="Q29" s="1"/>
  <c r="L29"/>
  <c r="K20"/>
  <c r="I23" s="1"/>
  <c r="J29" s="1"/>
</calcChain>
</file>

<file path=xl/sharedStrings.xml><?xml version="1.0" encoding="utf-8"?>
<sst xmlns="http://schemas.openxmlformats.org/spreadsheetml/2006/main" count="254" uniqueCount="62">
  <si>
    <t>X1</t>
  </si>
  <si>
    <t>X2</t>
  </si>
  <si>
    <t>X3</t>
  </si>
  <si>
    <t>Y</t>
  </si>
  <si>
    <t>Hours_studied</t>
  </si>
  <si>
    <t>Hours_Slept</t>
  </si>
  <si>
    <t>Passed</t>
  </si>
  <si>
    <t>Hours_Studied</t>
  </si>
  <si>
    <t>Sleep_hours</t>
  </si>
  <si>
    <t>Random_Noise</t>
  </si>
  <si>
    <t>Scopre</t>
  </si>
  <si>
    <t>RAPPORT DÉTAILLÉ</t>
  </si>
  <si>
    <t>Statistiques de la régression</t>
  </si>
  <si>
    <t>Coefficient de détermination multiple</t>
  </si>
  <si>
    <t>Coefficient de détermination R^2</t>
  </si>
  <si>
    <t>Erreur-type</t>
  </si>
  <si>
    <t>Observations</t>
  </si>
  <si>
    <t>ANALYSE DE VARIANCE</t>
  </si>
  <si>
    <t>Régression</t>
  </si>
  <si>
    <t>Résidus</t>
  </si>
  <si>
    <t>Total</t>
  </si>
  <si>
    <t>Constante</t>
  </si>
  <si>
    <t>Degré de liberté</t>
  </si>
  <si>
    <t>Somme des carrés</t>
  </si>
  <si>
    <t>Moyenne des carrés</t>
  </si>
  <si>
    <t>F</t>
  </si>
  <si>
    <t>Valeur critique de F</t>
  </si>
  <si>
    <t>Coefficients</t>
  </si>
  <si>
    <t>Statistique t</t>
  </si>
  <si>
    <t>Probabilité</t>
  </si>
  <si>
    <t>Limite inférieure pour seuil de confiance = 95%</t>
  </si>
  <si>
    <t>Limite supérieure pour seuil de confiance = 95%</t>
  </si>
  <si>
    <t>Limite inférieure pour seuil de confiance =  95,0%</t>
  </si>
  <si>
    <t>Limite supérieure pour seuil de confiance =  95,0%</t>
  </si>
  <si>
    <t>ANALYSE DES RÉSIDUS</t>
  </si>
  <si>
    <t>Observation</t>
  </si>
  <si>
    <t>Prévisions Y</t>
  </si>
  <si>
    <t>Prévisions Scopre</t>
  </si>
  <si>
    <t>Prévisions Passed</t>
  </si>
  <si>
    <t>intercept</t>
  </si>
  <si>
    <t>b1</t>
  </si>
  <si>
    <t>b2</t>
  </si>
  <si>
    <t>logit</t>
  </si>
  <si>
    <t>odds</t>
  </si>
  <si>
    <t>prop</t>
  </si>
  <si>
    <t>Prob of a correct match</t>
  </si>
  <si>
    <t>log lihood</t>
  </si>
  <si>
    <t>Predicted classification</t>
  </si>
  <si>
    <t>cutt_off</t>
  </si>
  <si>
    <t>sum of the log likelihood</t>
  </si>
  <si>
    <t>ACTUAL</t>
  </si>
  <si>
    <t>Predicted</t>
  </si>
  <si>
    <t>total</t>
  </si>
  <si>
    <t>Accuracy</t>
  </si>
  <si>
    <t>Precision</t>
  </si>
  <si>
    <t>Recall</t>
  </si>
  <si>
    <t>cuttOff</t>
  </si>
  <si>
    <t>Precison</t>
  </si>
  <si>
    <t>TP</t>
  </si>
  <si>
    <t>FP Rate</t>
  </si>
  <si>
    <t>TP Rate</t>
  </si>
  <si>
    <t>Fp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</si>
</sst>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0" xfId="0" applyFill="1"/>
    <xf numFmtId="0" fontId="0" fillId="3" borderId="0" xfId="0" applyFill="1"/>
    <xf numFmtId="9" fontId="0" fillId="0" borderId="0" xfId="2" applyFont="1"/>
    <xf numFmtId="9" fontId="3" fillId="0" borderId="0" xfId="0" applyNumberFormat="1" applyFont="1"/>
    <xf numFmtId="43" fontId="0" fillId="0" borderId="0" xfId="1" applyFont="1"/>
    <xf numFmtId="0" fontId="0" fillId="4" borderId="0" xfId="0" applyFill="1"/>
    <xf numFmtId="0" fontId="0" fillId="5" borderId="0" xfId="0" applyFill="1"/>
    <xf numFmtId="0" fontId="0" fillId="3" borderId="0" xfId="0" applyFill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X1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MultiLRegression!$A$2:$A$10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</c:numCache>
            </c:numRef>
          </c:xVal>
          <c:yVal>
            <c:numRef>
              <c:f>Feuil1!$C$27:$C$35</c:f>
              <c:numCache>
                <c:formatCode>General</c:formatCode>
                <c:ptCount val="9"/>
                <c:pt idx="0">
                  <c:v>7.8054298642534548E-2</c:v>
                </c:pt>
                <c:pt idx="1">
                  <c:v>4.318250377074051E-2</c:v>
                </c:pt>
                <c:pt idx="2">
                  <c:v>-9.1689291101054948E-2</c:v>
                </c:pt>
                <c:pt idx="3">
                  <c:v>-2.6561085972847565E-2</c:v>
                </c:pt>
                <c:pt idx="4">
                  <c:v>3.8567119155356266E-2</c:v>
                </c:pt>
                <c:pt idx="5">
                  <c:v>-6.7797888386124328E-2</c:v>
                </c:pt>
                <c:pt idx="6">
                  <c:v>8.7481146304710933E-3</c:v>
                </c:pt>
                <c:pt idx="7">
                  <c:v>-2.8431372549018619E-2</c:v>
                </c:pt>
                <c:pt idx="8">
                  <c:v>4.5927601809955476E-2</c:v>
                </c:pt>
              </c:numCache>
            </c:numRef>
          </c:yVal>
        </c:ser>
        <c:axId val="99205504"/>
        <c:axId val="99207424"/>
      </c:scatterChart>
      <c:valAx>
        <c:axId val="99205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X1</a:t>
                </a:r>
              </a:p>
            </c:rich>
          </c:tx>
        </c:title>
        <c:numFmt formatCode="General" sourceLinked="1"/>
        <c:tickLblPos val="nextTo"/>
        <c:crossAx val="99207424"/>
        <c:crosses val="autoZero"/>
        <c:crossBetween val="midCat"/>
      </c:valAx>
      <c:valAx>
        <c:axId val="992074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9920550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X2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MultiLRegression!$B$2:$B$10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</c:numCache>
            </c:numRef>
          </c:xVal>
          <c:yVal>
            <c:numRef>
              <c:f>Feuil1!$C$27:$C$35</c:f>
              <c:numCache>
                <c:formatCode>General</c:formatCode>
                <c:ptCount val="9"/>
                <c:pt idx="0">
                  <c:v>7.8054298642534548E-2</c:v>
                </c:pt>
                <c:pt idx="1">
                  <c:v>4.318250377074051E-2</c:v>
                </c:pt>
                <c:pt idx="2">
                  <c:v>-9.1689291101054948E-2</c:v>
                </c:pt>
                <c:pt idx="3">
                  <c:v>-2.6561085972847565E-2</c:v>
                </c:pt>
                <c:pt idx="4">
                  <c:v>3.8567119155356266E-2</c:v>
                </c:pt>
                <c:pt idx="5">
                  <c:v>-6.7797888386124328E-2</c:v>
                </c:pt>
                <c:pt idx="6">
                  <c:v>8.7481146304710933E-3</c:v>
                </c:pt>
                <c:pt idx="7">
                  <c:v>-2.8431372549018619E-2</c:v>
                </c:pt>
                <c:pt idx="8">
                  <c:v>4.5927601809955476E-2</c:v>
                </c:pt>
              </c:numCache>
            </c:numRef>
          </c:yVal>
        </c:ser>
        <c:axId val="99243904"/>
        <c:axId val="99266560"/>
      </c:scatterChart>
      <c:valAx>
        <c:axId val="9924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X2</a:t>
                </a:r>
              </a:p>
            </c:rich>
          </c:tx>
        </c:title>
        <c:numFmt formatCode="General" sourceLinked="1"/>
        <c:tickLblPos val="nextTo"/>
        <c:crossAx val="99266560"/>
        <c:crosses val="autoZero"/>
        <c:crossBetween val="midCat"/>
      </c:valAx>
      <c:valAx>
        <c:axId val="992665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9924390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X3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MultiLRegression!$C$2:$C$10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</c:numCache>
            </c:numRef>
          </c:xVal>
          <c:yVal>
            <c:numRef>
              <c:f>Feuil1!$C$27:$C$35</c:f>
              <c:numCache>
                <c:formatCode>General</c:formatCode>
                <c:ptCount val="9"/>
                <c:pt idx="0">
                  <c:v>7.8054298642534548E-2</c:v>
                </c:pt>
                <c:pt idx="1">
                  <c:v>4.318250377074051E-2</c:v>
                </c:pt>
                <c:pt idx="2">
                  <c:v>-9.1689291101054948E-2</c:v>
                </c:pt>
                <c:pt idx="3">
                  <c:v>-2.6561085972847565E-2</c:v>
                </c:pt>
                <c:pt idx="4">
                  <c:v>3.8567119155356266E-2</c:v>
                </c:pt>
                <c:pt idx="5">
                  <c:v>-6.7797888386124328E-2</c:v>
                </c:pt>
                <c:pt idx="6">
                  <c:v>8.7481146304710933E-3</c:v>
                </c:pt>
                <c:pt idx="7">
                  <c:v>-2.8431372549018619E-2</c:v>
                </c:pt>
                <c:pt idx="8">
                  <c:v>4.5927601809955476E-2</c:v>
                </c:pt>
              </c:numCache>
            </c:numRef>
          </c:yVal>
        </c:ser>
        <c:axId val="99274112"/>
        <c:axId val="15545856"/>
      </c:scatterChart>
      <c:valAx>
        <c:axId val="9927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X3</a:t>
                </a:r>
              </a:p>
            </c:rich>
          </c:tx>
        </c:title>
        <c:numFmt formatCode="General" sourceLinked="1"/>
        <c:tickLblPos val="nextTo"/>
        <c:crossAx val="15545856"/>
        <c:crosses val="autoZero"/>
        <c:crossBetween val="midCat"/>
      </c:valAx>
      <c:valAx>
        <c:axId val="155458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9927411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X1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MultiLRegression!$A$2:$A$10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</c:numCache>
            </c:numRef>
          </c:cat>
          <c:val>
            <c:numRef>
              <c:f>MultiLRegression!$D$2:$D$10</c:f>
              <c:numCache>
                <c:formatCode>General</c:formatCode>
                <c:ptCount val="9"/>
                <c:pt idx="0">
                  <c:v>10</c:v>
                </c:pt>
                <c:pt idx="1">
                  <c:v>12.5</c:v>
                </c:pt>
                <c:pt idx="2">
                  <c:v>14.9</c:v>
                </c:pt>
                <c:pt idx="3">
                  <c:v>17.5</c:v>
                </c:pt>
                <c:pt idx="4">
                  <c:v>20.099999999999998</c:v>
                </c:pt>
                <c:pt idx="5">
                  <c:v>7</c:v>
                </c:pt>
                <c:pt idx="6">
                  <c:v>18.5</c:v>
                </c:pt>
                <c:pt idx="7">
                  <c:v>20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tx>
            <c:v>Prévisions Y</c:v>
          </c:tx>
          <c:cat>
            <c:numRef>
              <c:f>MultiLRegression!$A$2:$A$10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</c:numCache>
            </c:numRef>
          </c:cat>
          <c:val>
            <c:numRef>
              <c:f>Feuil1!$B$27:$B$35</c:f>
              <c:numCache>
                <c:formatCode>General</c:formatCode>
                <c:ptCount val="9"/>
                <c:pt idx="0">
                  <c:v>9.9219457013574655</c:v>
                </c:pt>
                <c:pt idx="1">
                  <c:v>12.456817496229259</c:v>
                </c:pt>
                <c:pt idx="2">
                  <c:v>14.991689291101055</c:v>
                </c:pt>
                <c:pt idx="3">
                  <c:v>17.526561085972848</c:v>
                </c:pt>
                <c:pt idx="4">
                  <c:v>20.061432880844642</c:v>
                </c:pt>
                <c:pt idx="5">
                  <c:v>7.0677978883861243</c:v>
                </c:pt>
                <c:pt idx="6">
                  <c:v>18.491251885369529</c:v>
                </c:pt>
                <c:pt idx="7">
                  <c:v>20.028431372549019</c:v>
                </c:pt>
                <c:pt idx="8">
                  <c:v>13.954072398190045</c:v>
                </c:pt>
              </c:numCache>
            </c:numRef>
          </c:val>
        </c:ser>
        <c:axId val="15570816"/>
        <c:axId val="15589376"/>
      </c:barChart>
      <c:catAx>
        <c:axId val="15570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X1</a:t>
                </a:r>
              </a:p>
            </c:rich>
          </c:tx>
        </c:title>
        <c:numFmt formatCode="General" sourceLinked="1"/>
        <c:tickLblPos val="nextTo"/>
        <c:crossAx val="15589376"/>
        <c:crosses val="autoZero"/>
        <c:auto val="1"/>
        <c:lblAlgn val="ctr"/>
        <c:lblOffset val="100"/>
      </c:catAx>
      <c:valAx>
        <c:axId val="15589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Y</a:t>
                </a:r>
              </a:p>
            </c:rich>
          </c:tx>
        </c:title>
        <c:numFmt formatCode="General" sourceLinked="1"/>
        <c:tickLblPos val="nextTo"/>
        <c:crossAx val="15570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X2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MultiLRegression!$B$2:$B$10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</c:numCache>
            </c:numRef>
          </c:cat>
          <c:val>
            <c:numRef>
              <c:f>MultiLRegression!$D$2:$D$10</c:f>
              <c:numCache>
                <c:formatCode>General</c:formatCode>
                <c:ptCount val="9"/>
                <c:pt idx="0">
                  <c:v>10</c:v>
                </c:pt>
                <c:pt idx="1">
                  <c:v>12.5</c:v>
                </c:pt>
                <c:pt idx="2">
                  <c:v>14.9</c:v>
                </c:pt>
                <c:pt idx="3">
                  <c:v>17.5</c:v>
                </c:pt>
                <c:pt idx="4">
                  <c:v>20.099999999999998</c:v>
                </c:pt>
                <c:pt idx="5">
                  <c:v>7</c:v>
                </c:pt>
                <c:pt idx="6">
                  <c:v>18.5</c:v>
                </c:pt>
                <c:pt idx="7">
                  <c:v>20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tx>
            <c:v>Prévisions Y</c:v>
          </c:tx>
          <c:cat>
            <c:numRef>
              <c:f>MultiLRegression!$B$2:$B$10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</c:numCache>
            </c:numRef>
          </c:cat>
          <c:val>
            <c:numRef>
              <c:f>Feuil1!$B$27:$B$35</c:f>
              <c:numCache>
                <c:formatCode>General</c:formatCode>
                <c:ptCount val="9"/>
                <c:pt idx="0">
                  <c:v>9.9219457013574655</c:v>
                </c:pt>
                <c:pt idx="1">
                  <c:v>12.456817496229259</c:v>
                </c:pt>
                <c:pt idx="2">
                  <c:v>14.991689291101055</c:v>
                </c:pt>
                <c:pt idx="3">
                  <c:v>17.526561085972848</c:v>
                </c:pt>
                <c:pt idx="4">
                  <c:v>20.061432880844642</c:v>
                </c:pt>
                <c:pt idx="5">
                  <c:v>7.0677978883861243</c:v>
                </c:pt>
                <c:pt idx="6">
                  <c:v>18.491251885369529</c:v>
                </c:pt>
                <c:pt idx="7">
                  <c:v>20.028431372549019</c:v>
                </c:pt>
                <c:pt idx="8">
                  <c:v>13.954072398190045</c:v>
                </c:pt>
              </c:numCache>
            </c:numRef>
          </c:val>
        </c:ser>
        <c:axId val="99304192"/>
        <c:axId val="99306112"/>
      </c:barChart>
      <c:catAx>
        <c:axId val="9930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X2</a:t>
                </a:r>
              </a:p>
            </c:rich>
          </c:tx>
        </c:title>
        <c:numFmt formatCode="General" sourceLinked="1"/>
        <c:tickLblPos val="nextTo"/>
        <c:crossAx val="99306112"/>
        <c:crosses val="autoZero"/>
        <c:auto val="1"/>
        <c:lblAlgn val="ctr"/>
        <c:lblOffset val="100"/>
      </c:catAx>
      <c:valAx>
        <c:axId val="99306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Y</a:t>
                </a:r>
              </a:p>
            </c:rich>
          </c:tx>
        </c:title>
        <c:numFmt formatCode="General" sourceLinked="1"/>
        <c:tickLblPos val="nextTo"/>
        <c:crossAx val="993041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X3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MultiLRegression!$C$2:$C$10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</c:numCache>
            </c:numRef>
          </c:cat>
          <c:val>
            <c:numRef>
              <c:f>MultiLRegression!$D$2:$D$10</c:f>
              <c:numCache>
                <c:formatCode>General</c:formatCode>
                <c:ptCount val="9"/>
                <c:pt idx="0">
                  <c:v>10</c:v>
                </c:pt>
                <c:pt idx="1">
                  <c:v>12.5</c:v>
                </c:pt>
                <c:pt idx="2">
                  <c:v>14.9</c:v>
                </c:pt>
                <c:pt idx="3">
                  <c:v>17.5</c:v>
                </c:pt>
                <c:pt idx="4">
                  <c:v>20.099999999999998</c:v>
                </c:pt>
                <c:pt idx="5">
                  <c:v>7</c:v>
                </c:pt>
                <c:pt idx="6">
                  <c:v>18.5</c:v>
                </c:pt>
                <c:pt idx="7">
                  <c:v>20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tx>
            <c:v>Prévisions Y</c:v>
          </c:tx>
          <c:cat>
            <c:numRef>
              <c:f>MultiLRegression!$C$2:$C$10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</c:numCache>
            </c:numRef>
          </c:cat>
          <c:val>
            <c:numRef>
              <c:f>Feuil1!$B$27:$B$35</c:f>
              <c:numCache>
                <c:formatCode>General</c:formatCode>
                <c:ptCount val="9"/>
                <c:pt idx="0">
                  <c:v>9.9219457013574655</c:v>
                </c:pt>
                <c:pt idx="1">
                  <c:v>12.456817496229259</c:v>
                </c:pt>
                <c:pt idx="2">
                  <c:v>14.991689291101055</c:v>
                </c:pt>
                <c:pt idx="3">
                  <c:v>17.526561085972848</c:v>
                </c:pt>
                <c:pt idx="4">
                  <c:v>20.061432880844642</c:v>
                </c:pt>
                <c:pt idx="5">
                  <c:v>7.0677978883861243</c:v>
                </c:pt>
                <c:pt idx="6">
                  <c:v>18.491251885369529</c:v>
                </c:pt>
                <c:pt idx="7">
                  <c:v>20.028431372549019</c:v>
                </c:pt>
                <c:pt idx="8">
                  <c:v>13.954072398190045</c:v>
                </c:pt>
              </c:numCache>
            </c:numRef>
          </c:val>
        </c:ser>
        <c:axId val="99327360"/>
        <c:axId val="99493376"/>
      </c:barChart>
      <c:catAx>
        <c:axId val="9932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X3</a:t>
                </a:r>
              </a:p>
            </c:rich>
          </c:tx>
        </c:title>
        <c:numFmt formatCode="General" sourceLinked="1"/>
        <c:tickLblPos val="nextTo"/>
        <c:crossAx val="99493376"/>
        <c:crosses val="autoZero"/>
        <c:auto val="1"/>
        <c:lblAlgn val="ctr"/>
        <c:lblOffset val="100"/>
      </c:catAx>
      <c:valAx>
        <c:axId val="99493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Y</a:t>
                </a:r>
              </a:p>
            </c:rich>
          </c:tx>
        </c:title>
        <c:numFmt formatCode="General" sourceLinked="1"/>
        <c:tickLblPos val="nextTo"/>
        <c:crossAx val="993273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LogiticRegression!$C$4:$C$13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Feuil5!$C$26:$C$35</c:f>
              <c:numCache>
                <c:formatCode>General</c:formatCode>
                <c:ptCount val="10"/>
                <c:pt idx="0">
                  <c:v>8.1081081081080253E-3</c:v>
                </c:pt>
                <c:pt idx="1">
                  <c:v>-7.9729729729729831E-2</c:v>
                </c:pt>
                <c:pt idx="2">
                  <c:v>-0.16756756756756769</c:v>
                </c:pt>
                <c:pt idx="3">
                  <c:v>-0.39729729729729729</c:v>
                </c:pt>
                <c:pt idx="4">
                  <c:v>0.51486486486486494</c:v>
                </c:pt>
                <c:pt idx="5">
                  <c:v>0.28513513513513522</c:v>
                </c:pt>
                <c:pt idx="6">
                  <c:v>0.1972972972972975</c:v>
                </c:pt>
                <c:pt idx="7">
                  <c:v>-3.2432432432432101E-2</c:v>
                </c:pt>
                <c:pt idx="8">
                  <c:v>-0.12027027027027004</c:v>
                </c:pt>
                <c:pt idx="9">
                  <c:v>-0.20810810810810776</c:v>
                </c:pt>
              </c:numCache>
            </c:numRef>
          </c:yVal>
        </c:ser>
        <c:axId val="99551104"/>
        <c:axId val="99557376"/>
      </c:scatterChart>
      <c:valAx>
        <c:axId val="9955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99557376"/>
        <c:crosses val="autoZero"/>
        <c:crossBetween val="midCat"/>
      </c:valAx>
      <c:valAx>
        <c:axId val="995573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9955110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Hours_Slept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LogiticRegression!$D$4:$D$13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xVal>
          <c:yVal>
            <c:numRef>
              <c:f>Feuil5!$C$26:$C$35</c:f>
              <c:numCache>
                <c:formatCode>General</c:formatCode>
                <c:ptCount val="10"/>
                <c:pt idx="0">
                  <c:v>8.1081081081080253E-3</c:v>
                </c:pt>
                <c:pt idx="1">
                  <c:v>-7.9729729729729831E-2</c:v>
                </c:pt>
                <c:pt idx="2">
                  <c:v>-0.16756756756756769</c:v>
                </c:pt>
                <c:pt idx="3">
                  <c:v>-0.39729729729729729</c:v>
                </c:pt>
                <c:pt idx="4">
                  <c:v>0.51486486486486494</c:v>
                </c:pt>
                <c:pt idx="5">
                  <c:v>0.28513513513513522</c:v>
                </c:pt>
                <c:pt idx="6">
                  <c:v>0.1972972972972975</c:v>
                </c:pt>
                <c:pt idx="7">
                  <c:v>-3.2432432432432101E-2</c:v>
                </c:pt>
                <c:pt idx="8">
                  <c:v>-0.12027027027027004</c:v>
                </c:pt>
                <c:pt idx="9">
                  <c:v>-0.20810810810810776</c:v>
                </c:pt>
              </c:numCache>
            </c:numRef>
          </c:yVal>
        </c:ser>
        <c:axId val="99593600"/>
        <c:axId val="99616256"/>
      </c:scatterChart>
      <c:valAx>
        <c:axId val="9959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Hours_Slept</a:t>
                </a:r>
              </a:p>
            </c:rich>
          </c:tx>
        </c:title>
        <c:numFmt formatCode="General" sourceLinked="1"/>
        <c:tickLblPos val="nextTo"/>
        <c:crossAx val="99616256"/>
        <c:crosses val="autoZero"/>
        <c:crossBetween val="midCat"/>
      </c:valAx>
      <c:valAx>
        <c:axId val="996162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9959360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Passed</c:v>
          </c:tx>
          <c:cat>
            <c:numRef>
              <c:f>LogiticRegression!$C$4:$C$13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LogiticRegression!$E$4:$E$13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v>Prévisions Passed</c:v>
          </c:tx>
          <c:cat>
            <c:numRef>
              <c:f>LogiticRegression!$C$4:$C$13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Feuil5!$B$26:$B$35</c:f>
              <c:numCache>
                <c:formatCode>General</c:formatCode>
                <c:ptCount val="10"/>
                <c:pt idx="0">
                  <c:v>-8.1081081081080253E-3</c:v>
                </c:pt>
                <c:pt idx="1">
                  <c:v>7.9729729729729831E-2</c:v>
                </c:pt>
                <c:pt idx="2">
                  <c:v>0.16756756756756769</c:v>
                </c:pt>
                <c:pt idx="3">
                  <c:v>0.39729729729729729</c:v>
                </c:pt>
                <c:pt idx="4">
                  <c:v>0.48513513513513506</c:v>
                </c:pt>
                <c:pt idx="5">
                  <c:v>0.71486486486486478</c:v>
                </c:pt>
                <c:pt idx="6">
                  <c:v>0.8027027027027025</c:v>
                </c:pt>
                <c:pt idx="7">
                  <c:v>1.0324324324324321</c:v>
                </c:pt>
                <c:pt idx="8">
                  <c:v>1.12027027027027</c:v>
                </c:pt>
                <c:pt idx="9">
                  <c:v>1.2081081081081078</c:v>
                </c:pt>
              </c:numCache>
            </c:numRef>
          </c:val>
        </c:ser>
        <c:axId val="99633024"/>
        <c:axId val="99655680"/>
      </c:barChart>
      <c:catAx>
        <c:axId val="9963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99655680"/>
        <c:crosses val="autoZero"/>
        <c:auto val="1"/>
        <c:lblAlgn val="ctr"/>
        <c:lblOffset val="100"/>
      </c:catAx>
      <c:valAx>
        <c:axId val="99655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Passed</a:t>
                </a:r>
              </a:p>
            </c:rich>
          </c:tx>
        </c:title>
        <c:numFmt formatCode="General" sourceLinked="1"/>
        <c:tickLblPos val="nextTo"/>
        <c:crossAx val="99633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Passed</c:v>
          </c:tx>
          <c:cat>
            <c:numRef>
              <c:f>LogiticRegression!$D$4:$D$13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cat>
          <c:val>
            <c:numRef>
              <c:f>LogiticRegression!$E$4:$E$13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v>Prévisions Passed</c:v>
          </c:tx>
          <c:cat>
            <c:numRef>
              <c:f>LogiticRegression!$D$4:$D$13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cat>
          <c:val>
            <c:numRef>
              <c:f>Feuil5!$B$26:$B$35</c:f>
              <c:numCache>
                <c:formatCode>General</c:formatCode>
                <c:ptCount val="10"/>
                <c:pt idx="0">
                  <c:v>-8.1081081081080253E-3</c:v>
                </c:pt>
                <c:pt idx="1">
                  <c:v>7.9729729729729831E-2</c:v>
                </c:pt>
                <c:pt idx="2">
                  <c:v>0.16756756756756769</c:v>
                </c:pt>
                <c:pt idx="3">
                  <c:v>0.39729729729729729</c:v>
                </c:pt>
                <c:pt idx="4">
                  <c:v>0.48513513513513506</c:v>
                </c:pt>
                <c:pt idx="5">
                  <c:v>0.71486486486486478</c:v>
                </c:pt>
                <c:pt idx="6">
                  <c:v>0.8027027027027025</c:v>
                </c:pt>
                <c:pt idx="7">
                  <c:v>1.0324324324324321</c:v>
                </c:pt>
                <c:pt idx="8">
                  <c:v>1.12027027027027</c:v>
                </c:pt>
                <c:pt idx="9">
                  <c:v>1.2081081081081078</c:v>
                </c:pt>
              </c:numCache>
            </c:numRef>
          </c:val>
        </c:ser>
        <c:axId val="99676928"/>
        <c:axId val="99678464"/>
      </c:barChart>
      <c:catAx>
        <c:axId val="99676928"/>
        <c:scaling>
          <c:orientation val="minMax"/>
        </c:scaling>
        <c:axPos val="b"/>
        <c:numFmt formatCode="General" sourceLinked="1"/>
        <c:tickLblPos val="nextTo"/>
        <c:crossAx val="99678464"/>
        <c:crosses val="autoZero"/>
        <c:auto val="1"/>
        <c:lblAlgn val="ctr"/>
        <c:lblOffset val="100"/>
      </c:catAx>
      <c:valAx>
        <c:axId val="99678464"/>
        <c:scaling>
          <c:orientation val="minMax"/>
        </c:scaling>
        <c:axPos val="l"/>
        <c:majorGridlines/>
        <c:numFmt formatCode="General" sourceLinked="1"/>
        <c:tickLblPos val="nextTo"/>
        <c:crossAx val="99676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strRef>
              <c:f>LogiticRegression!$J$28</c:f>
              <c:strCache>
                <c:ptCount val="1"/>
                <c:pt idx="0">
                  <c:v>Accuracy</c:v>
                </c:pt>
              </c:strCache>
            </c:strRef>
          </c:tx>
          <c:xVal>
            <c:numRef>
              <c:f>LogiticRegression!$I$29:$I$39</c:f>
              <c:numCache>
                <c:formatCode>General</c:formatCode>
                <c:ptCount val="11"/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LogiticRegression!$J$29:$J$39</c:f>
              <c:numCache>
                <c:formatCode>General</c:formatCode>
                <c:ptCount val="11"/>
                <c:pt idx="0" formatCode="0%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  <c:pt idx="7">
                  <c:v>1</c:v>
                </c:pt>
                <c:pt idx="8">
                  <c:v>0.7</c:v>
                </c:pt>
                <c:pt idx="9">
                  <c:v>0.4</c:v>
                </c:pt>
                <c:pt idx="10">
                  <c:v>0.4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LogiticRegression!$K$28</c:f>
              <c:strCache>
                <c:ptCount val="1"/>
                <c:pt idx="0">
                  <c:v>Precison</c:v>
                </c:pt>
              </c:strCache>
            </c:strRef>
          </c:tx>
          <c:xVal>
            <c:numRef>
              <c:f>LogiticRegression!$I$29:$I$39</c:f>
              <c:numCache>
                <c:formatCode>General</c:formatCode>
                <c:ptCount val="11"/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LogiticRegression!$K$29:$K$39</c:f>
              <c:numCache>
                <c:formatCode>General</c:formatCode>
                <c:ptCount val="11"/>
                <c:pt idx="0" formatCode="0%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0.66666666666666663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LogiticRegression!$L$28</c:f>
              <c:strCache>
                <c:ptCount val="1"/>
                <c:pt idx="0">
                  <c:v>Recall</c:v>
                </c:pt>
              </c:strCache>
            </c:strRef>
          </c:tx>
          <c:xVal>
            <c:numRef>
              <c:f>LogiticRegression!$I$29:$I$39</c:f>
              <c:numCache>
                <c:formatCode>General</c:formatCode>
                <c:ptCount val="11"/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LogiticRegression!$L$29:$L$39</c:f>
              <c:numCache>
                <c:formatCode>General</c:formatCode>
                <c:ptCount val="11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axId val="99835264"/>
        <c:axId val="99845248"/>
      </c:scatterChart>
      <c:valAx>
        <c:axId val="99835264"/>
        <c:scaling>
          <c:orientation val="minMax"/>
        </c:scaling>
        <c:axPos val="b"/>
        <c:numFmt formatCode="General" sourceLinked="1"/>
        <c:tickLblPos val="nextTo"/>
        <c:crossAx val="99845248"/>
        <c:crosses val="autoZero"/>
        <c:crossBetween val="midCat"/>
      </c:valAx>
      <c:valAx>
        <c:axId val="99845248"/>
        <c:scaling>
          <c:orientation val="minMax"/>
        </c:scaling>
        <c:axPos val="l"/>
        <c:majorGridlines/>
        <c:numFmt formatCode="0%" sourceLinked="1"/>
        <c:tickLblPos val="nextTo"/>
        <c:crossAx val="998352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ROC</a:t>
            </a:r>
            <a:r>
              <a:rPr lang="fr-FR" baseline="0"/>
              <a:t> Curve</a:t>
            </a:r>
            <a:endParaRPr lang="fr-F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LogiticRegression!$Q$28</c:f>
              <c:strCache>
                <c:ptCount val="1"/>
                <c:pt idx="0">
                  <c:v>TP</c:v>
                </c:pt>
              </c:strCache>
            </c:strRef>
          </c:tx>
          <c:xVal>
            <c:numRef>
              <c:f>LogiticRegression!$P$29:$P$39</c:f>
              <c:numCache>
                <c:formatCode>_-* #,##0.00\ _€_-;\-* #,##0.00\ _€_-;_-* "-"??\ _€_-;_-@_-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LogiticRegression!$Q$29:$Q$39</c:f>
              <c:numCache>
                <c:formatCode>_-* #,##0.00\ _€_-;\-* #,##0.00\ _€_-;_-* "-"??\ _€_-;_-@_-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axId val="99861248"/>
        <c:axId val="99863168"/>
      </c:scatterChart>
      <c:valAx>
        <c:axId val="9986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FP  Rate</a:t>
                </a:r>
              </a:p>
            </c:rich>
          </c:tx>
          <c:layout/>
        </c:title>
        <c:numFmt formatCode="_-* #,##0.00\ _€_-;\-* #,##0.00\ _€_-;_-* &quot;-&quot;??\ _€_-;_-@_-" sourceLinked="1"/>
        <c:majorTickMark val="none"/>
        <c:tickLblPos val="nextTo"/>
        <c:crossAx val="99863168"/>
        <c:crosses val="autoZero"/>
        <c:crossBetween val="midCat"/>
      </c:valAx>
      <c:valAx>
        <c:axId val="99863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TP Rate</a:t>
                </a:r>
              </a:p>
            </c:rich>
          </c:tx>
          <c:layout/>
        </c:title>
        <c:numFmt formatCode="_-* #,##0.00\ _€_-;\-* #,##0.00\ _€_-;_-* &quot;-&quot;??\ _€_-;_-@_-" sourceLinked="1"/>
        <c:majorTickMark val="none"/>
        <c:tickLblPos val="nextTo"/>
        <c:crossAx val="998612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Feuil2!$C$25:$C$34</c:f>
              <c:numCache>
                <c:formatCode>General</c:formatCode>
                <c:ptCount val="10"/>
                <c:pt idx="0">
                  <c:v>0.70909090909091788</c:v>
                </c:pt>
                <c:pt idx="1">
                  <c:v>-0.44848484848483849</c:v>
                </c:pt>
                <c:pt idx="2">
                  <c:v>1.393939393939398</c:v>
                </c:pt>
                <c:pt idx="3">
                  <c:v>-0.76363636363635834</c:v>
                </c:pt>
                <c:pt idx="4">
                  <c:v>7.8787878787878185E-2</c:v>
                </c:pt>
                <c:pt idx="5">
                  <c:v>-1.0787878787878782</c:v>
                </c:pt>
                <c:pt idx="6">
                  <c:v>-1.2363636363636346</c:v>
                </c:pt>
                <c:pt idx="7">
                  <c:v>-0.39393939393939092</c:v>
                </c:pt>
                <c:pt idx="8">
                  <c:v>0.44848484848485271</c:v>
                </c:pt>
                <c:pt idx="9">
                  <c:v>1.2909090909090963</c:v>
                </c:pt>
              </c:numCache>
            </c:numRef>
          </c:yVal>
        </c:ser>
        <c:axId val="99929088"/>
        <c:axId val="100013184"/>
      </c:scatterChart>
      <c:valAx>
        <c:axId val="9992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100013184"/>
        <c:crosses val="autoZero"/>
        <c:crossBetween val="midCat"/>
      </c:valAx>
      <c:valAx>
        <c:axId val="1000131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9992908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Feuil2!$B$25:$B$34</c:f>
              <c:numCache>
                <c:formatCode>General</c:formatCode>
                <c:ptCount val="10"/>
                <c:pt idx="0">
                  <c:v>51.290909090909082</c:v>
                </c:pt>
                <c:pt idx="1">
                  <c:v>55.448484848484838</c:v>
                </c:pt>
                <c:pt idx="2">
                  <c:v>59.606060606060602</c:v>
                </c:pt>
                <c:pt idx="3">
                  <c:v>63.763636363636358</c:v>
                </c:pt>
                <c:pt idx="4">
                  <c:v>67.921212121212122</c:v>
                </c:pt>
                <c:pt idx="5">
                  <c:v>72.078787878787878</c:v>
                </c:pt>
                <c:pt idx="6">
                  <c:v>76.236363636363635</c:v>
                </c:pt>
                <c:pt idx="7">
                  <c:v>80.393939393939391</c:v>
                </c:pt>
                <c:pt idx="8">
                  <c:v>84.551515151515147</c:v>
                </c:pt>
                <c:pt idx="9">
                  <c:v>88.709090909090904</c:v>
                </c:pt>
              </c:numCache>
            </c:numRef>
          </c:val>
        </c:ser>
        <c:axId val="100046336"/>
        <c:axId val="100048256"/>
      </c:barChart>
      <c:catAx>
        <c:axId val="10004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100048256"/>
        <c:crosses val="autoZero"/>
        <c:auto val="1"/>
        <c:lblAlgn val="ctr"/>
        <c:lblOffset val="100"/>
      </c:catAx>
      <c:valAx>
        <c:axId val="100048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</c:title>
        <c:numFmt formatCode="General" sourceLinked="1"/>
        <c:tickLblPos val="nextTo"/>
        <c:crossAx val="100046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Feuil3!$C$27:$C$36</c:f>
              <c:numCache>
                <c:formatCode>General</c:formatCode>
                <c:ptCount val="10"/>
                <c:pt idx="0">
                  <c:v>0.55322621780157988</c:v>
                </c:pt>
                <c:pt idx="1">
                  <c:v>-0.28247895944912216</c:v>
                </c:pt>
                <c:pt idx="2">
                  <c:v>1.2480489671002246</c:v>
                </c:pt>
                <c:pt idx="3">
                  <c:v>-0.28467227748024015</c:v>
                </c:pt>
                <c:pt idx="4">
                  <c:v>-0.46518745218057234</c:v>
                </c:pt>
                <c:pt idx="5">
                  <c:v>-0.92063249171130224</c:v>
                </c:pt>
                <c:pt idx="6">
                  <c:v>-1.2633511859219624</c:v>
                </c:pt>
                <c:pt idx="7">
                  <c:v>7.7174190257579767E-2</c:v>
                </c:pt>
                <c:pt idx="8">
                  <c:v>-0.10334098444275241</c:v>
                </c:pt>
                <c:pt idx="9">
                  <c:v>1.4412139760265035</c:v>
                </c:pt>
              </c:numCache>
            </c:numRef>
          </c:yVal>
        </c:ser>
        <c:axId val="99983360"/>
        <c:axId val="99985280"/>
      </c:scatterChart>
      <c:valAx>
        <c:axId val="9998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99985280"/>
        <c:crosses val="autoZero"/>
        <c:crossBetween val="midCat"/>
      </c:valAx>
      <c:valAx>
        <c:axId val="999852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9998336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Sleep_hours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MLR_Sg_NoSig_Factors!$B$2:$B$11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</c:numCache>
            </c:numRef>
          </c:xVal>
          <c:yVal>
            <c:numRef>
              <c:f>Feuil3!$C$27:$C$36</c:f>
              <c:numCache>
                <c:formatCode>General</c:formatCode>
                <c:ptCount val="10"/>
                <c:pt idx="0">
                  <c:v>0.55322621780157988</c:v>
                </c:pt>
                <c:pt idx="1">
                  <c:v>-0.28247895944912216</c:v>
                </c:pt>
                <c:pt idx="2">
                  <c:v>1.2480489671002246</c:v>
                </c:pt>
                <c:pt idx="3">
                  <c:v>-0.28467227748024015</c:v>
                </c:pt>
                <c:pt idx="4">
                  <c:v>-0.46518745218057234</c:v>
                </c:pt>
                <c:pt idx="5">
                  <c:v>-0.92063249171130224</c:v>
                </c:pt>
                <c:pt idx="6">
                  <c:v>-1.2633511859219624</c:v>
                </c:pt>
                <c:pt idx="7">
                  <c:v>7.7174190257579767E-2</c:v>
                </c:pt>
                <c:pt idx="8">
                  <c:v>-0.10334098444275241</c:v>
                </c:pt>
                <c:pt idx="9">
                  <c:v>1.4412139760265035</c:v>
                </c:pt>
              </c:numCache>
            </c:numRef>
          </c:yVal>
        </c:ser>
        <c:axId val="100144640"/>
        <c:axId val="100146560"/>
      </c:scatterChart>
      <c:valAx>
        <c:axId val="10014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Sleep_hours</a:t>
                </a:r>
              </a:p>
            </c:rich>
          </c:tx>
        </c:title>
        <c:numFmt formatCode="General" sourceLinked="1"/>
        <c:tickLblPos val="nextTo"/>
        <c:crossAx val="100146560"/>
        <c:crosses val="autoZero"/>
        <c:crossBetween val="midCat"/>
      </c:valAx>
      <c:valAx>
        <c:axId val="1001465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10014464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Random_Noise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MLR_Sg_NoSig_Factors!$C$2:$C$11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7</c:v>
                </c:pt>
              </c:numCache>
            </c:numRef>
          </c:xVal>
          <c:yVal>
            <c:numRef>
              <c:f>Feuil3!$C$27:$C$36</c:f>
              <c:numCache>
                <c:formatCode>General</c:formatCode>
                <c:ptCount val="10"/>
                <c:pt idx="0">
                  <c:v>0.55322621780157988</c:v>
                </c:pt>
                <c:pt idx="1">
                  <c:v>-0.28247895944912216</c:v>
                </c:pt>
                <c:pt idx="2">
                  <c:v>1.2480489671002246</c:v>
                </c:pt>
                <c:pt idx="3">
                  <c:v>-0.28467227748024015</c:v>
                </c:pt>
                <c:pt idx="4">
                  <c:v>-0.46518745218057234</c:v>
                </c:pt>
                <c:pt idx="5">
                  <c:v>-0.92063249171130224</c:v>
                </c:pt>
                <c:pt idx="6">
                  <c:v>-1.2633511859219624</c:v>
                </c:pt>
                <c:pt idx="7">
                  <c:v>7.7174190257579767E-2</c:v>
                </c:pt>
                <c:pt idx="8">
                  <c:v>-0.10334098444275241</c:v>
                </c:pt>
                <c:pt idx="9">
                  <c:v>1.4412139760265035</c:v>
                </c:pt>
              </c:numCache>
            </c:numRef>
          </c:yVal>
        </c:ser>
        <c:axId val="100162560"/>
        <c:axId val="100177024"/>
      </c:scatterChart>
      <c:valAx>
        <c:axId val="100162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Random_Noise</a:t>
                </a:r>
              </a:p>
            </c:rich>
          </c:tx>
        </c:title>
        <c:numFmt formatCode="General" sourceLinked="1"/>
        <c:tickLblPos val="nextTo"/>
        <c:crossAx val="100177024"/>
        <c:crosses val="autoZero"/>
        <c:crossBetween val="midCat"/>
      </c:valAx>
      <c:valAx>
        <c:axId val="1001770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10016256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Feuil3!$B$27:$B$36</c:f>
              <c:numCache>
                <c:formatCode>General</c:formatCode>
                <c:ptCount val="10"/>
                <c:pt idx="0">
                  <c:v>51.44677378219842</c:v>
                </c:pt>
                <c:pt idx="1">
                  <c:v>55.282478959449122</c:v>
                </c:pt>
                <c:pt idx="2">
                  <c:v>59.751951032899775</c:v>
                </c:pt>
                <c:pt idx="3">
                  <c:v>63.28467227748024</c:v>
                </c:pt>
                <c:pt idx="4">
                  <c:v>68.465187452180572</c:v>
                </c:pt>
                <c:pt idx="5">
                  <c:v>71.920632491711302</c:v>
                </c:pt>
                <c:pt idx="6">
                  <c:v>76.263351185921962</c:v>
                </c:pt>
                <c:pt idx="7">
                  <c:v>79.92282580974242</c:v>
                </c:pt>
                <c:pt idx="8">
                  <c:v>85.103340984442752</c:v>
                </c:pt>
                <c:pt idx="9">
                  <c:v>88.558786023973497</c:v>
                </c:pt>
              </c:numCache>
            </c:numRef>
          </c:val>
        </c:ser>
        <c:axId val="100218368"/>
        <c:axId val="100220288"/>
      </c:barChart>
      <c:catAx>
        <c:axId val="100218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100220288"/>
        <c:crosses val="autoZero"/>
        <c:auto val="1"/>
        <c:lblAlgn val="ctr"/>
        <c:lblOffset val="100"/>
      </c:catAx>
      <c:valAx>
        <c:axId val="100220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</c:title>
        <c:numFmt formatCode="General" sourceLinked="1"/>
        <c:tickLblPos val="nextTo"/>
        <c:crossAx val="100218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Sleep_hours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MLR_Sg_NoSig_Factors!$B$2:$B$11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MLR_Sg_NoSig_Factors!$B$2:$B$11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</c:numCache>
            </c:numRef>
          </c:cat>
          <c:val>
            <c:numRef>
              <c:f>Feuil3!$B$27:$B$36</c:f>
              <c:numCache>
                <c:formatCode>General</c:formatCode>
                <c:ptCount val="10"/>
                <c:pt idx="0">
                  <c:v>51.44677378219842</c:v>
                </c:pt>
                <c:pt idx="1">
                  <c:v>55.282478959449122</c:v>
                </c:pt>
                <c:pt idx="2">
                  <c:v>59.751951032899775</c:v>
                </c:pt>
                <c:pt idx="3">
                  <c:v>63.28467227748024</c:v>
                </c:pt>
                <c:pt idx="4">
                  <c:v>68.465187452180572</c:v>
                </c:pt>
                <c:pt idx="5">
                  <c:v>71.920632491711302</c:v>
                </c:pt>
                <c:pt idx="6">
                  <c:v>76.263351185921962</c:v>
                </c:pt>
                <c:pt idx="7">
                  <c:v>79.92282580974242</c:v>
                </c:pt>
                <c:pt idx="8">
                  <c:v>85.103340984442752</c:v>
                </c:pt>
                <c:pt idx="9">
                  <c:v>88.558786023973497</c:v>
                </c:pt>
              </c:numCache>
            </c:numRef>
          </c:val>
        </c:ser>
        <c:axId val="100254080"/>
        <c:axId val="100256000"/>
      </c:barChart>
      <c:catAx>
        <c:axId val="10025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Sleep_hours</a:t>
                </a:r>
              </a:p>
            </c:rich>
          </c:tx>
        </c:title>
        <c:numFmt formatCode="General" sourceLinked="1"/>
        <c:tickLblPos val="nextTo"/>
        <c:crossAx val="100256000"/>
        <c:crosses val="autoZero"/>
        <c:auto val="1"/>
        <c:lblAlgn val="ctr"/>
        <c:lblOffset val="100"/>
      </c:catAx>
      <c:valAx>
        <c:axId val="100256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</c:title>
        <c:numFmt formatCode="General" sourceLinked="1"/>
        <c:tickLblPos val="nextTo"/>
        <c:crossAx val="1002540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Random_Noise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MLR_Sg_NoSig_Factors!$C$2:$C$11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7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MLR_Sg_NoSig_Factors!$C$2:$C$11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7</c:v>
                </c:pt>
              </c:numCache>
            </c:numRef>
          </c:cat>
          <c:val>
            <c:numRef>
              <c:f>Feuil3!$B$27:$B$36</c:f>
              <c:numCache>
                <c:formatCode>General</c:formatCode>
                <c:ptCount val="10"/>
                <c:pt idx="0">
                  <c:v>51.44677378219842</c:v>
                </c:pt>
                <c:pt idx="1">
                  <c:v>55.282478959449122</c:v>
                </c:pt>
                <c:pt idx="2">
                  <c:v>59.751951032899775</c:v>
                </c:pt>
                <c:pt idx="3">
                  <c:v>63.28467227748024</c:v>
                </c:pt>
                <c:pt idx="4">
                  <c:v>68.465187452180572</c:v>
                </c:pt>
                <c:pt idx="5">
                  <c:v>71.920632491711302</c:v>
                </c:pt>
                <c:pt idx="6">
                  <c:v>76.263351185921962</c:v>
                </c:pt>
                <c:pt idx="7">
                  <c:v>79.92282580974242</c:v>
                </c:pt>
                <c:pt idx="8">
                  <c:v>85.103340984442752</c:v>
                </c:pt>
                <c:pt idx="9">
                  <c:v>88.558786023973497</c:v>
                </c:pt>
              </c:numCache>
            </c:numRef>
          </c:val>
        </c:ser>
        <c:axId val="100076544"/>
        <c:axId val="100095104"/>
      </c:barChart>
      <c:catAx>
        <c:axId val="10007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Random_Noise</a:t>
                </a:r>
              </a:p>
            </c:rich>
          </c:tx>
        </c:title>
        <c:numFmt formatCode="General" sourceLinked="1"/>
        <c:tickLblPos val="nextTo"/>
        <c:crossAx val="100095104"/>
        <c:crosses val="autoZero"/>
        <c:auto val="1"/>
        <c:lblAlgn val="ctr"/>
        <c:lblOffset val="100"/>
      </c:catAx>
      <c:valAx>
        <c:axId val="100095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</c:title>
        <c:numFmt formatCode="General" sourceLinked="1"/>
        <c:tickLblPos val="nextTo"/>
        <c:crossAx val="1000765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Graphique des résidus</a:t>
            </a:r>
          </a:p>
        </c:rich>
      </c:tx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Feuil4!$C$25:$C$34</c:f>
              <c:numCache>
                <c:formatCode>General</c:formatCode>
                <c:ptCount val="10"/>
                <c:pt idx="0">
                  <c:v>0.70909090909091788</c:v>
                </c:pt>
                <c:pt idx="1">
                  <c:v>-0.44848484848483849</c:v>
                </c:pt>
                <c:pt idx="2">
                  <c:v>1.393939393939398</c:v>
                </c:pt>
                <c:pt idx="3">
                  <c:v>-0.76363636363635834</c:v>
                </c:pt>
                <c:pt idx="4">
                  <c:v>7.8787878787878185E-2</c:v>
                </c:pt>
                <c:pt idx="5">
                  <c:v>-1.0787878787878782</c:v>
                </c:pt>
                <c:pt idx="6">
                  <c:v>-1.2363636363636346</c:v>
                </c:pt>
                <c:pt idx="7">
                  <c:v>-0.39393939393939092</c:v>
                </c:pt>
                <c:pt idx="8">
                  <c:v>0.44848484848485271</c:v>
                </c:pt>
                <c:pt idx="9">
                  <c:v>1.2909090909090963</c:v>
                </c:pt>
              </c:numCache>
            </c:numRef>
          </c:yVal>
        </c:ser>
        <c:axId val="100361728"/>
        <c:axId val="100363648"/>
      </c:scatterChart>
      <c:valAx>
        <c:axId val="10036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100363648"/>
        <c:crosses val="autoZero"/>
        <c:crossBetween val="midCat"/>
      </c:valAx>
      <c:valAx>
        <c:axId val="1003636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Résidus</a:t>
                </a:r>
              </a:p>
            </c:rich>
          </c:tx>
        </c:title>
        <c:numFmt formatCode="General" sourceLinked="1"/>
        <c:tickLblPos val="nextTo"/>
        <c:crossAx val="10036172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Courbe de régression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Feuil4!$B$25:$B$34</c:f>
              <c:numCache>
                <c:formatCode>General</c:formatCode>
                <c:ptCount val="10"/>
                <c:pt idx="0">
                  <c:v>51.290909090909082</c:v>
                </c:pt>
                <c:pt idx="1">
                  <c:v>55.448484848484838</c:v>
                </c:pt>
                <c:pt idx="2">
                  <c:v>59.606060606060602</c:v>
                </c:pt>
                <c:pt idx="3">
                  <c:v>63.763636363636358</c:v>
                </c:pt>
                <c:pt idx="4">
                  <c:v>67.921212121212122</c:v>
                </c:pt>
                <c:pt idx="5">
                  <c:v>72.078787878787878</c:v>
                </c:pt>
                <c:pt idx="6">
                  <c:v>76.236363636363635</c:v>
                </c:pt>
                <c:pt idx="7">
                  <c:v>80.393939393939391</c:v>
                </c:pt>
                <c:pt idx="8">
                  <c:v>84.551515151515147</c:v>
                </c:pt>
                <c:pt idx="9">
                  <c:v>88.709090909090904</c:v>
                </c:pt>
              </c:numCache>
            </c:numRef>
          </c:val>
        </c:ser>
        <c:axId val="100413440"/>
        <c:axId val="100415360"/>
      </c:barChart>
      <c:catAx>
        <c:axId val="10041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</c:title>
        <c:numFmt formatCode="General" sourceLinked="1"/>
        <c:tickLblPos val="nextTo"/>
        <c:crossAx val="100415360"/>
        <c:crosses val="autoZero"/>
        <c:auto val="1"/>
        <c:lblAlgn val="ctr"/>
        <c:lblOffset val="100"/>
      </c:catAx>
      <c:valAx>
        <c:axId val="100415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</c:title>
        <c:numFmt formatCode="General" sourceLinked="1"/>
        <c:tickLblPos val="nextTo"/>
        <c:crossAx val="100413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Hours_Studied Courbe de régression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Feuil8!$B$27:$B$36</c:f>
              <c:numCache>
                <c:formatCode>General</c:formatCode>
                <c:ptCount val="10"/>
                <c:pt idx="0">
                  <c:v>51.44677378219842</c:v>
                </c:pt>
                <c:pt idx="1">
                  <c:v>55.282478959449122</c:v>
                </c:pt>
                <c:pt idx="2">
                  <c:v>59.751951032899775</c:v>
                </c:pt>
                <c:pt idx="3">
                  <c:v>63.28467227748024</c:v>
                </c:pt>
                <c:pt idx="4">
                  <c:v>68.465187452180572</c:v>
                </c:pt>
                <c:pt idx="5">
                  <c:v>71.920632491711302</c:v>
                </c:pt>
                <c:pt idx="6">
                  <c:v>76.263351185921962</c:v>
                </c:pt>
                <c:pt idx="7">
                  <c:v>79.92282580974242</c:v>
                </c:pt>
                <c:pt idx="8">
                  <c:v>85.103340984442752</c:v>
                </c:pt>
                <c:pt idx="9">
                  <c:v>88.558786023973497</c:v>
                </c:pt>
              </c:numCache>
            </c:numRef>
          </c:val>
        </c:ser>
        <c:axId val="100660736"/>
        <c:axId val="100662272"/>
      </c:barChart>
      <c:catAx>
        <c:axId val="10066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Hours_Studied</a:t>
                </a:r>
              </a:p>
            </c:rich>
          </c:tx>
          <c:layout/>
        </c:title>
        <c:numFmt formatCode="General" sourceLinked="1"/>
        <c:tickLblPos val="nextTo"/>
        <c:crossAx val="100662272"/>
        <c:crosses val="autoZero"/>
        <c:auto val="1"/>
        <c:lblAlgn val="ctr"/>
        <c:lblOffset val="100"/>
      </c:catAx>
      <c:valAx>
        <c:axId val="100662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  <c:layout/>
        </c:title>
        <c:numFmt formatCode="General" sourceLinked="1"/>
        <c:tickLblPos val="nextTo"/>
        <c:crossAx val="100660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Sleep_hours Courbe de régression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MLR_Sg_NoSig_Factors!$B$2:$B$11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MLR_Sg_NoSig_Factors!$B$2:$B$11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</c:numCache>
            </c:numRef>
          </c:cat>
          <c:val>
            <c:numRef>
              <c:f>Feuil8!$B$27:$B$36</c:f>
              <c:numCache>
                <c:formatCode>General</c:formatCode>
                <c:ptCount val="10"/>
                <c:pt idx="0">
                  <c:v>51.44677378219842</c:v>
                </c:pt>
                <c:pt idx="1">
                  <c:v>55.282478959449122</c:v>
                </c:pt>
                <c:pt idx="2">
                  <c:v>59.751951032899775</c:v>
                </c:pt>
                <c:pt idx="3">
                  <c:v>63.28467227748024</c:v>
                </c:pt>
                <c:pt idx="4">
                  <c:v>68.465187452180572</c:v>
                </c:pt>
                <c:pt idx="5">
                  <c:v>71.920632491711302</c:v>
                </c:pt>
                <c:pt idx="6">
                  <c:v>76.263351185921962</c:v>
                </c:pt>
                <c:pt idx="7">
                  <c:v>79.92282580974242</c:v>
                </c:pt>
                <c:pt idx="8">
                  <c:v>85.103340984442752</c:v>
                </c:pt>
                <c:pt idx="9">
                  <c:v>88.558786023973497</c:v>
                </c:pt>
              </c:numCache>
            </c:numRef>
          </c:val>
        </c:ser>
        <c:axId val="128287872"/>
        <c:axId val="128289408"/>
      </c:barChart>
      <c:catAx>
        <c:axId val="12828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Sleep_hours</a:t>
                </a:r>
              </a:p>
            </c:rich>
          </c:tx>
          <c:layout/>
        </c:title>
        <c:numFmt formatCode="General" sourceLinked="1"/>
        <c:tickLblPos val="nextTo"/>
        <c:crossAx val="128289408"/>
        <c:crosses val="autoZero"/>
        <c:auto val="1"/>
        <c:lblAlgn val="ctr"/>
        <c:lblOffset val="100"/>
      </c:catAx>
      <c:valAx>
        <c:axId val="128289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  <c:layout/>
        </c:title>
        <c:numFmt formatCode="General" sourceLinked="1"/>
        <c:tickLblPos val="nextTo"/>
        <c:crossAx val="12828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Random_Noise Courbe de régression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Scopre</c:v>
          </c:tx>
          <c:cat>
            <c:numRef>
              <c:f>MLR_Sg_NoSig_Factors!$C$2:$C$11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7</c:v>
                </c:pt>
              </c:numCache>
            </c:numRef>
          </c:cat>
          <c:val>
            <c:numRef>
              <c:f>MLR_Sg_NoSig_Factors!$D$2:$D$11</c:f>
              <c:numCache>
                <c:formatCode>General</c:formatCode>
                <c:ptCount val="10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63</c:v>
                </c:pt>
                <c:pt idx="4">
                  <c:v>68</c:v>
                </c:pt>
                <c:pt idx="5">
                  <c:v>71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v>Prévisions Scopre</c:v>
          </c:tx>
          <c:cat>
            <c:numRef>
              <c:f>MLR_Sg_NoSig_Factors!$C$2:$C$11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7</c:v>
                </c:pt>
              </c:numCache>
            </c:numRef>
          </c:cat>
          <c:val>
            <c:numRef>
              <c:f>Feuil8!$B$27:$B$36</c:f>
              <c:numCache>
                <c:formatCode>General</c:formatCode>
                <c:ptCount val="10"/>
                <c:pt idx="0">
                  <c:v>51.44677378219842</c:v>
                </c:pt>
                <c:pt idx="1">
                  <c:v>55.282478959449122</c:v>
                </c:pt>
                <c:pt idx="2">
                  <c:v>59.751951032899775</c:v>
                </c:pt>
                <c:pt idx="3">
                  <c:v>63.28467227748024</c:v>
                </c:pt>
                <c:pt idx="4">
                  <c:v>68.465187452180572</c:v>
                </c:pt>
                <c:pt idx="5">
                  <c:v>71.920632491711302</c:v>
                </c:pt>
                <c:pt idx="6">
                  <c:v>76.263351185921962</c:v>
                </c:pt>
                <c:pt idx="7">
                  <c:v>79.92282580974242</c:v>
                </c:pt>
                <c:pt idx="8">
                  <c:v>85.103340984442752</c:v>
                </c:pt>
                <c:pt idx="9">
                  <c:v>88.558786023973497</c:v>
                </c:pt>
              </c:numCache>
            </c:numRef>
          </c:val>
        </c:ser>
        <c:axId val="128422272"/>
        <c:axId val="128423808"/>
      </c:barChart>
      <c:catAx>
        <c:axId val="12842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Random_Noise</a:t>
                </a:r>
              </a:p>
            </c:rich>
          </c:tx>
          <c:layout/>
        </c:title>
        <c:numFmt formatCode="General" sourceLinked="1"/>
        <c:tickLblPos val="nextTo"/>
        <c:crossAx val="128423808"/>
        <c:crosses val="autoZero"/>
        <c:auto val="1"/>
        <c:lblAlgn val="ctr"/>
        <c:lblOffset val="100"/>
      </c:catAx>
      <c:valAx>
        <c:axId val="1284238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Scopre</a:t>
                </a:r>
              </a:p>
            </c:rich>
          </c:tx>
          <c:layout/>
        </c:title>
        <c:numFmt formatCode="General" sourceLinked="1"/>
        <c:tickLblPos val="nextTo"/>
        <c:crossAx val="12842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26</xdr:row>
      <xdr:rowOff>85725</xdr:rowOff>
    </xdr:from>
    <xdr:to>
      <xdr:col>6</xdr:col>
      <xdr:colOff>419100</xdr:colOff>
      <xdr:row>40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828675</xdr:colOff>
      <xdr:row>20</xdr:row>
      <xdr:rowOff>142875</xdr:rowOff>
    </xdr:from>
    <xdr:to>
      <xdr:col>14</xdr:col>
      <xdr:colOff>38100</xdr:colOff>
      <xdr:row>35</xdr:row>
      <xdr:rowOff>28575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F16" sqref="F16"/>
    </sheetView>
  </sheetViews>
  <sheetFormatPr baseColWidth="10" defaultRowHeight="15"/>
  <cols>
    <col min="5" max="5" width="23" customWidth="1"/>
  </cols>
  <sheetData>
    <row r="1" spans="1:9">
      <c r="A1" t="s">
        <v>11</v>
      </c>
    </row>
    <row r="2" spans="1:9" ht="15.75" thickBot="1"/>
    <row r="3" spans="1:9">
      <c r="A3" s="4" t="s">
        <v>12</v>
      </c>
      <c r="B3" s="4"/>
    </row>
    <row r="4" spans="1:9">
      <c r="A4" s="1" t="s">
        <v>13</v>
      </c>
      <c r="B4" s="1">
        <v>0.99992111592331612</v>
      </c>
    </row>
    <row r="5" spans="1:9">
      <c r="A5" s="1" t="s">
        <v>14</v>
      </c>
      <c r="B5" s="1">
        <v>0.99984223806932981</v>
      </c>
    </row>
    <row r="6" spans="1:9">
      <c r="A6" s="1" t="s">
        <v>14</v>
      </c>
      <c r="B6" s="1">
        <v>0.99974758091092775</v>
      </c>
    </row>
    <row r="7" spans="1:9">
      <c r="A7" s="1" t="s">
        <v>15</v>
      </c>
      <c r="B7" s="1">
        <v>7.2315714711731011E-2</v>
      </c>
    </row>
    <row r="8" spans="1:9" ht="15.75" thickBot="1">
      <c r="A8" s="2" t="s">
        <v>16</v>
      </c>
      <c r="B8" s="2">
        <v>9</v>
      </c>
    </row>
    <row r="10" spans="1:9" ht="15.75" thickBot="1">
      <c r="A10" t="s">
        <v>17</v>
      </c>
    </row>
    <row r="11" spans="1:9">
      <c r="A11" s="3"/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</row>
    <row r="12" spans="1:9">
      <c r="A12" s="1" t="s">
        <v>18</v>
      </c>
      <c r="B12" s="1">
        <v>3</v>
      </c>
      <c r="C12" s="1">
        <v>165.71607440925084</v>
      </c>
      <c r="D12" s="1">
        <v>55.238691469750279</v>
      </c>
      <c r="E12" s="1">
        <v>10562.774701328013</v>
      </c>
      <c r="F12" s="1">
        <v>6.3681188672487839E-10</v>
      </c>
    </row>
    <row r="13" spans="1:9">
      <c r="A13" s="1" t="s">
        <v>19</v>
      </c>
      <c r="B13" s="1">
        <v>5</v>
      </c>
      <c r="C13" s="1">
        <v>2.6147812971342343E-2</v>
      </c>
      <c r="D13" s="1">
        <v>5.2295625942684687E-3</v>
      </c>
      <c r="E13" s="1"/>
      <c r="F13" s="1"/>
    </row>
    <row r="14" spans="1:9" ht="15.75" thickBot="1">
      <c r="A14" s="2" t="s">
        <v>20</v>
      </c>
      <c r="B14" s="2">
        <v>8</v>
      </c>
      <c r="C14" s="2">
        <v>165.74222222222218</v>
      </c>
      <c r="D14" s="2"/>
      <c r="E14" s="2"/>
      <c r="F14" s="2"/>
    </row>
    <row r="15" spans="1:9" ht="15.75" thickBot="1"/>
    <row r="16" spans="1:9">
      <c r="A16" s="3"/>
      <c r="B16" s="3" t="s">
        <v>27</v>
      </c>
      <c r="C16" s="3" t="s">
        <v>15</v>
      </c>
      <c r="D16" s="3" t="s">
        <v>28</v>
      </c>
      <c r="E16" s="5" t="s">
        <v>29</v>
      </c>
      <c r="F16" s="3" t="s">
        <v>30</v>
      </c>
      <c r="G16" s="3" t="s">
        <v>31</v>
      </c>
      <c r="H16" s="3" t="s">
        <v>32</v>
      </c>
      <c r="I16" s="3" t="s">
        <v>33</v>
      </c>
    </row>
    <row r="17" spans="1:9">
      <c r="A17" s="1" t="s">
        <v>21</v>
      </c>
      <c r="B17" s="1">
        <v>0.6673001508295644</v>
      </c>
      <c r="C17" s="1">
        <v>8.7497584142447432E-2</v>
      </c>
      <c r="D17" s="1">
        <v>7.6264980041413413</v>
      </c>
      <c r="E17" s="6">
        <v>6.1635254856978207E-4</v>
      </c>
      <c r="F17" s="1">
        <v>0.44238045045306945</v>
      </c>
      <c r="G17" s="1">
        <v>0.89221985120605929</v>
      </c>
      <c r="H17" s="1">
        <v>0.44238045045306945</v>
      </c>
      <c r="I17" s="1">
        <v>0.89221985120605929</v>
      </c>
    </row>
    <row r="18" spans="1:9">
      <c r="A18" s="1" t="s">
        <v>0</v>
      </c>
      <c r="B18" s="1">
        <v>1.4504675716440423</v>
      </c>
      <c r="C18" s="1">
        <v>1.6532081517256575E-2</v>
      </c>
      <c r="D18" s="1">
        <v>87.736536390170244</v>
      </c>
      <c r="E18" s="6">
        <v>3.6458360700714394E-9</v>
      </c>
      <c r="F18" s="1">
        <v>1.4079705032060437</v>
      </c>
      <c r="G18" s="1">
        <v>1.4929646400820409</v>
      </c>
      <c r="H18" s="1">
        <v>1.4079705032060437</v>
      </c>
      <c r="I18" s="1">
        <v>1.4929646400820409</v>
      </c>
    </row>
    <row r="19" spans="1:9">
      <c r="A19" s="1" t="s">
        <v>1</v>
      </c>
      <c r="B19" s="1">
        <v>1.88945701357466</v>
      </c>
      <c r="C19" s="1">
        <v>1.624632402142754E-2</v>
      </c>
      <c r="D19" s="1">
        <v>116.30058658701036</v>
      </c>
      <c r="E19" s="6">
        <v>8.9135432743218745E-10</v>
      </c>
      <c r="F19" s="1">
        <v>1.8476945081645682</v>
      </c>
      <c r="G19" s="1">
        <v>1.9312195189847519</v>
      </c>
      <c r="H19" s="1">
        <v>1.8476945081645682</v>
      </c>
      <c r="I19" s="1">
        <v>1.9312195189847519</v>
      </c>
    </row>
    <row r="20" spans="1:9" ht="15.75" thickBot="1">
      <c r="A20" s="2" t="s">
        <v>2</v>
      </c>
      <c r="B20" s="2">
        <v>0.80505279034690769</v>
      </c>
      <c r="C20" s="2">
        <v>1.1429806134702378E-2</v>
      </c>
      <c r="D20" s="2">
        <v>70.434509637277458</v>
      </c>
      <c r="E20" s="7">
        <v>1.0925439056588294E-8</v>
      </c>
      <c r="F20" s="2">
        <v>0.77567153832292723</v>
      </c>
      <c r="G20" s="2">
        <v>0.83443404237088814</v>
      </c>
      <c r="H20" s="2">
        <v>0.77567153832292723</v>
      </c>
      <c r="I20" s="2">
        <v>0.83443404237088814</v>
      </c>
    </row>
    <row r="24" spans="1:9">
      <c r="A24" t="s">
        <v>34</v>
      </c>
    </row>
    <row r="25" spans="1:9" ht="15.75" thickBot="1"/>
    <row r="26" spans="1:9">
      <c r="A26" s="3" t="s">
        <v>35</v>
      </c>
      <c r="B26" s="3" t="s">
        <v>36</v>
      </c>
      <c r="C26" s="3" t="s">
        <v>19</v>
      </c>
    </row>
    <row r="27" spans="1:9">
      <c r="A27" s="1">
        <v>1</v>
      </c>
      <c r="B27" s="1">
        <v>9.9219457013574655</v>
      </c>
      <c r="C27" s="1">
        <v>7.8054298642534548E-2</v>
      </c>
    </row>
    <row r="28" spans="1:9">
      <c r="A28" s="1">
        <v>2</v>
      </c>
      <c r="B28" s="1">
        <v>12.456817496229259</v>
      </c>
      <c r="C28" s="1">
        <v>4.318250377074051E-2</v>
      </c>
    </row>
    <row r="29" spans="1:9">
      <c r="A29" s="1">
        <v>3</v>
      </c>
      <c r="B29" s="1">
        <v>14.991689291101055</v>
      </c>
      <c r="C29" s="1">
        <v>-9.1689291101054948E-2</v>
      </c>
    </row>
    <row r="30" spans="1:9">
      <c r="A30" s="1">
        <v>4</v>
      </c>
      <c r="B30" s="1">
        <v>17.526561085972848</v>
      </c>
      <c r="C30" s="1">
        <v>-2.6561085972847565E-2</v>
      </c>
    </row>
    <row r="31" spans="1:9">
      <c r="A31" s="1">
        <v>5</v>
      </c>
      <c r="B31" s="1">
        <v>20.061432880844642</v>
      </c>
      <c r="C31" s="1">
        <v>3.8567119155356266E-2</v>
      </c>
    </row>
    <row r="32" spans="1:9">
      <c r="A32" s="1">
        <v>6</v>
      </c>
      <c r="B32" s="1">
        <v>7.0677978883861243</v>
      </c>
      <c r="C32" s="1">
        <v>-6.7797888386124328E-2</v>
      </c>
    </row>
    <row r="33" spans="1:3">
      <c r="A33" s="1">
        <v>7</v>
      </c>
      <c r="B33" s="1">
        <v>18.491251885369529</v>
      </c>
      <c r="C33" s="1">
        <v>8.7481146304710933E-3</v>
      </c>
    </row>
    <row r="34" spans="1:3">
      <c r="A34" s="1">
        <v>8</v>
      </c>
      <c r="B34" s="1">
        <v>20.028431372549019</v>
      </c>
      <c r="C34" s="1">
        <v>-2.8431372549018619E-2</v>
      </c>
    </row>
    <row r="35" spans="1:3" ht="15.75" thickBot="1">
      <c r="A35" s="2">
        <v>9</v>
      </c>
      <c r="B35" s="2">
        <v>13.954072398190045</v>
      </c>
      <c r="C35" s="2">
        <v>4.5927601809955476E-2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C2" sqref="C2:C10"/>
    </sheetView>
  </sheetViews>
  <sheetFormatPr baseColWidth="10"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>
        <v>2</v>
      </c>
      <c r="C2">
        <v>5</v>
      </c>
      <c r="D2">
        <v>10</v>
      </c>
    </row>
    <row r="3" spans="1:4">
      <c r="A3">
        <v>2</v>
      </c>
      <c r="B3">
        <v>3</v>
      </c>
      <c r="C3">
        <v>4</v>
      </c>
      <c r="D3">
        <v>12.5</v>
      </c>
    </row>
    <row r="4" spans="1:4">
      <c r="A4">
        <v>3</v>
      </c>
      <c r="B4">
        <v>4</v>
      </c>
      <c r="C4">
        <v>3</v>
      </c>
      <c r="D4">
        <v>14.9</v>
      </c>
    </row>
    <row r="5" spans="1:4">
      <c r="A5">
        <v>4</v>
      </c>
      <c r="B5">
        <v>5</v>
      </c>
      <c r="C5">
        <v>2</v>
      </c>
      <c r="D5">
        <v>17.5</v>
      </c>
    </row>
    <row r="6" spans="1:4">
      <c r="A6">
        <v>5</v>
      </c>
      <c r="B6">
        <v>6</v>
      </c>
      <c r="C6">
        <v>1</v>
      </c>
      <c r="D6">
        <f>0.33+1.51*A6+1.9*B6+0.82*C6</f>
        <v>20.099999999999998</v>
      </c>
    </row>
    <row r="7" spans="1:4">
      <c r="A7">
        <v>2</v>
      </c>
      <c r="B7">
        <v>1</v>
      </c>
      <c r="C7">
        <v>2</v>
      </c>
      <c r="D7">
        <v>7</v>
      </c>
    </row>
    <row r="8" spans="1:4">
      <c r="A8">
        <v>3</v>
      </c>
      <c r="B8">
        <v>5</v>
      </c>
      <c r="C8">
        <v>5</v>
      </c>
      <c r="D8">
        <v>18.5</v>
      </c>
    </row>
    <row r="9" spans="1:4">
      <c r="A9">
        <v>5</v>
      </c>
      <c r="B9">
        <v>3</v>
      </c>
      <c r="C9">
        <v>8</v>
      </c>
      <c r="D9">
        <v>20</v>
      </c>
    </row>
    <row r="10" spans="1:4">
      <c r="A10">
        <v>6</v>
      </c>
      <c r="B10">
        <v>2</v>
      </c>
      <c r="C10">
        <v>1</v>
      </c>
      <c r="D10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D27" sqref="D27"/>
    </sheetView>
  </sheetViews>
  <sheetFormatPr baseColWidth="10" defaultRowHeight="15"/>
  <sheetData>
    <row r="1" spans="1:9">
      <c r="A1" t="s">
        <v>11</v>
      </c>
    </row>
    <row r="2" spans="1:9" ht="15.75" thickBot="1"/>
    <row r="3" spans="1:9">
      <c r="A3" s="4" t="s">
        <v>12</v>
      </c>
      <c r="B3" s="4"/>
    </row>
    <row r="4" spans="1:9">
      <c r="A4" s="1" t="s">
        <v>13</v>
      </c>
      <c r="B4" s="1">
        <v>0.85720318320529909</v>
      </c>
    </row>
    <row r="5" spans="1:9">
      <c r="A5" s="1" t="s">
        <v>14</v>
      </c>
      <c r="B5" s="1">
        <v>0.73479729729729748</v>
      </c>
    </row>
    <row r="6" spans="1:9">
      <c r="A6" s="1" t="s">
        <v>14</v>
      </c>
      <c r="B6" s="1">
        <v>0.65902509652509678</v>
      </c>
    </row>
    <row r="7" spans="1:9">
      <c r="A7" s="1" t="s">
        <v>15</v>
      </c>
      <c r="B7" s="1">
        <v>0.30154044658493312</v>
      </c>
    </row>
    <row r="8" spans="1:9" ht="15.75" thickBot="1">
      <c r="A8" s="2" t="s">
        <v>16</v>
      </c>
      <c r="B8" s="2">
        <v>10</v>
      </c>
    </row>
    <row r="10" spans="1:9" ht="15.75" thickBot="1">
      <c r="A10" t="s">
        <v>17</v>
      </c>
    </row>
    <row r="11" spans="1:9">
      <c r="A11" s="3"/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</row>
    <row r="12" spans="1:9">
      <c r="A12" s="1" t="s">
        <v>18</v>
      </c>
      <c r="B12" s="1">
        <v>2</v>
      </c>
      <c r="C12" s="1">
        <v>1.7635135135135145</v>
      </c>
      <c r="D12" s="1">
        <v>0.88175675675675724</v>
      </c>
      <c r="E12" s="1">
        <v>9.697452229299369</v>
      </c>
      <c r="F12" s="1">
        <v>9.6055626716756975E-3</v>
      </c>
    </row>
    <row r="13" spans="1:9">
      <c r="A13" s="1" t="s">
        <v>19</v>
      </c>
      <c r="B13" s="1">
        <v>7</v>
      </c>
      <c r="C13" s="1">
        <v>0.63648648648648642</v>
      </c>
      <c r="D13" s="1">
        <v>9.092664092664092E-2</v>
      </c>
      <c r="E13" s="1"/>
      <c r="F13" s="1"/>
    </row>
    <row r="14" spans="1:9" ht="15.75" thickBot="1">
      <c r="A14" s="2" t="s">
        <v>20</v>
      </c>
      <c r="B14" s="2">
        <v>9</v>
      </c>
      <c r="C14" s="2">
        <v>2.4000000000000008</v>
      </c>
      <c r="D14" s="2"/>
      <c r="E14" s="2"/>
      <c r="F14" s="2"/>
    </row>
    <row r="15" spans="1:9" ht="15.75" thickBot="1"/>
    <row r="16" spans="1:9">
      <c r="A16" s="3"/>
      <c r="B16" s="3" t="s">
        <v>27</v>
      </c>
      <c r="C16" s="3" t="s">
        <v>15</v>
      </c>
      <c r="D16" s="3" t="s">
        <v>28</v>
      </c>
      <c r="E16" s="3" t="s">
        <v>29</v>
      </c>
      <c r="F16" s="3" t="s">
        <v>30</v>
      </c>
      <c r="G16" s="3" t="s">
        <v>31</v>
      </c>
      <c r="H16" s="3" t="s">
        <v>32</v>
      </c>
      <c r="I16" s="3" t="s">
        <v>33</v>
      </c>
    </row>
    <row r="17" spans="1:9">
      <c r="A17" s="1" t="s">
        <v>21</v>
      </c>
      <c r="B17" s="1">
        <v>-1.3729729729729725</v>
      </c>
      <c r="C17" s="1">
        <v>2.6400559934486796</v>
      </c>
      <c r="D17" s="1">
        <v>-0.52005448989719005</v>
      </c>
      <c r="E17" s="1">
        <v>0.6190626250037764</v>
      </c>
      <c r="F17" s="1">
        <v>-7.6157133989458172</v>
      </c>
      <c r="G17" s="1">
        <v>4.8697674529998718</v>
      </c>
      <c r="H17" s="1">
        <v>-7.6157133989458172</v>
      </c>
      <c r="I17" s="1">
        <v>4.8697674529998718</v>
      </c>
    </row>
    <row r="18" spans="1:9">
      <c r="A18" s="1" t="s">
        <v>4</v>
      </c>
      <c r="B18" s="1">
        <v>0.22972972972972966</v>
      </c>
      <c r="C18" s="1">
        <v>0.19199518672877344</v>
      </c>
      <c r="D18" s="1">
        <v>1.1965390051900771</v>
      </c>
      <c r="E18" s="1">
        <v>0.27043538955843693</v>
      </c>
      <c r="F18" s="1">
        <v>-0.22426674487467091</v>
      </c>
      <c r="G18" s="1">
        <v>0.68372620433413023</v>
      </c>
      <c r="H18" s="1">
        <v>-0.22426674487467091</v>
      </c>
      <c r="I18" s="1">
        <v>0.68372620433413023</v>
      </c>
    </row>
    <row r="19" spans="1:9" ht="15.75" thickBot="1">
      <c r="A19" s="2" t="s">
        <v>5</v>
      </c>
      <c r="B19" s="2">
        <v>0.14189189189189186</v>
      </c>
      <c r="C19" s="2">
        <v>0.31838799796678202</v>
      </c>
      <c r="D19" s="2">
        <v>0.44565716295215274</v>
      </c>
      <c r="E19" s="2">
        <v>0.6693021679857416</v>
      </c>
      <c r="F19" s="2">
        <v>-0.61097608931156344</v>
      </c>
      <c r="G19" s="2">
        <v>0.8947598730953471</v>
      </c>
      <c r="H19" s="2">
        <v>-0.61097608931156344</v>
      </c>
      <c r="I19" s="2">
        <v>0.8947598730953471</v>
      </c>
    </row>
    <row r="23" spans="1:9">
      <c r="A23" t="s">
        <v>34</v>
      </c>
    </row>
    <row r="24" spans="1:9" ht="15.75" thickBot="1"/>
    <row r="25" spans="1:9">
      <c r="A25" s="3" t="s">
        <v>35</v>
      </c>
      <c r="B25" s="3" t="s">
        <v>38</v>
      </c>
      <c r="C25" s="3" t="s">
        <v>19</v>
      </c>
    </row>
    <row r="26" spans="1:9">
      <c r="A26" s="1">
        <v>1</v>
      </c>
      <c r="B26" s="1">
        <v>-8.1081081081080253E-3</v>
      </c>
      <c r="C26" s="1">
        <v>8.1081081081080253E-3</v>
      </c>
    </row>
    <row r="27" spans="1:9">
      <c r="A27" s="1">
        <v>2</v>
      </c>
      <c r="B27" s="1">
        <v>7.9729729729729831E-2</v>
      </c>
      <c r="C27" s="1">
        <v>-7.9729729729729831E-2</v>
      </c>
    </row>
    <row r="28" spans="1:9">
      <c r="A28" s="1">
        <v>3</v>
      </c>
      <c r="B28" s="1">
        <v>0.16756756756756769</v>
      </c>
      <c r="C28" s="1">
        <v>-0.16756756756756769</v>
      </c>
    </row>
    <row r="29" spans="1:9">
      <c r="A29" s="1">
        <v>4</v>
      </c>
      <c r="B29" s="1">
        <v>0.39729729729729729</v>
      </c>
      <c r="C29" s="1">
        <v>-0.39729729729729729</v>
      </c>
    </row>
    <row r="30" spans="1:9">
      <c r="A30" s="1">
        <v>5</v>
      </c>
      <c r="B30" s="1">
        <v>0.48513513513513506</v>
      </c>
      <c r="C30" s="1">
        <v>0.51486486486486494</v>
      </c>
    </row>
    <row r="31" spans="1:9">
      <c r="A31" s="1">
        <v>6</v>
      </c>
      <c r="B31" s="1">
        <v>0.71486486486486478</v>
      </c>
      <c r="C31" s="1">
        <v>0.28513513513513522</v>
      </c>
    </row>
    <row r="32" spans="1:9">
      <c r="A32" s="1">
        <v>7</v>
      </c>
      <c r="B32" s="1">
        <v>0.8027027027027025</v>
      </c>
      <c r="C32" s="1">
        <v>0.1972972972972975</v>
      </c>
    </row>
    <row r="33" spans="1:3">
      <c r="A33" s="1">
        <v>8</v>
      </c>
      <c r="B33" s="1">
        <v>1.0324324324324321</v>
      </c>
      <c r="C33" s="1">
        <v>-3.2432432432432101E-2</v>
      </c>
    </row>
    <row r="34" spans="1:3">
      <c r="A34" s="1">
        <v>9</v>
      </c>
      <c r="B34" s="1">
        <v>1.12027027027027</v>
      </c>
      <c r="C34" s="1">
        <v>-0.12027027027027004</v>
      </c>
    </row>
    <row r="35" spans="1:3" ht="15.75" thickBot="1">
      <c r="A35" s="2">
        <v>10</v>
      </c>
      <c r="B35" s="2">
        <v>1.2081081081081078</v>
      </c>
      <c r="C35" s="2">
        <v>-0.20810810810810776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B17" sqref="B17:B19"/>
    </sheetView>
  </sheetViews>
  <sheetFormatPr baseColWidth="10" defaultRowHeight="15"/>
  <sheetData>
    <row r="1" spans="1:9">
      <c r="A1" t="s">
        <v>11</v>
      </c>
    </row>
    <row r="2" spans="1:9" ht="15.75" thickBot="1"/>
    <row r="3" spans="1:9">
      <c r="A3" s="4" t="s">
        <v>12</v>
      </c>
      <c r="B3" s="4"/>
    </row>
    <row r="4" spans="1:9">
      <c r="A4" s="1" t="s">
        <v>13</v>
      </c>
      <c r="B4" s="1">
        <v>0.85720318320529909</v>
      </c>
    </row>
    <row r="5" spans="1:9">
      <c r="A5" s="1" t="s">
        <v>14</v>
      </c>
      <c r="B5" s="1">
        <v>0.73479729729729748</v>
      </c>
    </row>
    <row r="6" spans="1:9">
      <c r="A6" s="1" t="s">
        <v>14</v>
      </c>
      <c r="B6" s="1">
        <v>0.65902509652509678</v>
      </c>
    </row>
    <row r="7" spans="1:9">
      <c r="A7" s="1" t="s">
        <v>15</v>
      </c>
      <c r="B7" s="1">
        <v>0.30154044658493312</v>
      </c>
    </row>
    <row r="8" spans="1:9" ht="15.75" thickBot="1">
      <c r="A8" s="2" t="s">
        <v>16</v>
      </c>
      <c r="B8" s="2">
        <v>10</v>
      </c>
    </row>
    <row r="10" spans="1:9" ht="15.75" thickBot="1">
      <c r="A10" t="s">
        <v>17</v>
      </c>
    </row>
    <row r="11" spans="1:9">
      <c r="A11" s="3"/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</row>
    <row r="12" spans="1:9">
      <c r="A12" s="1" t="s">
        <v>18</v>
      </c>
      <c r="B12" s="1">
        <v>2</v>
      </c>
      <c r="C12" s="1">
        <v>1.7635135135135145</v>
      </c>
      <c r="D12" s="1">
        <v>0.88175675675675724</v>
      </c>
      <c r="E12" s="1">
        <v>9.697452229299369</v>
      </c>
      <c r="F12" s="1">
        <v>9.6055626716756975E-3</v>
      </c>
    </row>
    <row r="13" spans="1:9">
      <c r="A13" s="1" t="s">
        <v>19</v>
      </c>
      <c r="B13" s="1">
        <v>7</v>
      </c>
      <c r="C13" s="1">
        <v>0.63648648648648642</v>
      </c>
      <c r="D13" s="1">
        <v>9.092664092664092E-2</v>
      </c>
      <c r="E13" s="1"/>
      <c r="F13" s="1"/>
    </row>
    <row r="14" spans="1:9" ht="15.75" thickBot="1">
      <c r="A14" s="2" t="s">
        <v>20</v>
      </c>
      <c r="B14" s="2">
        <v>9</v>
      </c>
      <c r="C14" s="2">
        <v>2.4000000000000008</v>
      </c>
      <c r="D14" s="2"/>
      <c r="E14" s="2"/>
      <c r="F14" s="2"/>
    </row>
    <row r="15" spans="1:9" ht="15.75" thickBot="1"/>
    <row r="16" spans="1:9">
      <c r="A16" s="3"/>
      <c r="B16" s="3" t="s">
        <v>27</v>
      </c>
      <c r="C16" s="3" t="s">
        <v>15</v>
      </c>
      <c r="D16" s="3" t="s">
        <v>28</v>
      </c>
      <c r="E16" s="3" t="s">
        <v>29</v>
      </c>
      <c r="F16" s="3" t="s">
        <v>30</v>
      </c>
      <c r="G16" s="3" t="s">
        <v>31</v>
      </c>
      <c r="H16" s="3" t="s">
        <v>32</v>
      </c>
      <c r="I16" s="3" t="s">
        <v>33</v>
      </c>
    </row>
    <row r="17" spans="1:9">
      <c r="A17" s="1" t="s">
        <v>21</v>
      </c>
      <c r="B17" s="1">
        <v>-1.3729729729729725</v>
      </c>
      <c r="C17" s="1">
        <v>2.6400559934486796</v>
      </c>
      <c r="D17" s="1">
        <v>-0.52005448989719005</v>
      </c>
      <c r="E17" s="1">
        <v>0.6190626250037764</v>
      </c>
      <c r="F17" s="1">
        <v>-7.6157133989458172</v>
      </c>
      <c r="G17" s="1">
        <v>4.8697674529998718</v>
      </c>
      <c r="H17" s="1">
        <v>-7.6157133989458172</v>
      </c>
      <c r="I17" s="1">
        <v>4.8697674529998718</v>
      </c>
    </row>
    <row r="18" spans="1:9">
      <c r="A18" s="1" t="s">
        <v>4</v>
      </c>
      <c r="B18" s="1">
        <v>0.22972972972972966</v>
      </c>
      <c r="C18" s="1">
        <v>0.19199518672877344</v>
      </c>
      <c r="D18" s="1">
        <v>1.1965390051900771</v>
      </c>
      <c r="E18" s="1">
        <v>0.27043538955843693</v>
      </c>
      <c r="F18" s="1">
        <v>-0.22426674487467091</v>
      </c>
      <c r="G18" s="1">
        <v>0.68372620433413023</v>
      </c>
      <c r="H18" s="1">
        <v>-0.22426674487467091</v>
      </c>
      <c r="I18" s="1">
        <v>0.68372620433413023</v>
      </c>
    </row>
    <row r="19" spans="1:9" ht="15.75" thickBot="1">
      <c r="A19" s="2" t="s">
        <v>5</v>
      </c>
      <c r="B19" s="2">
        <v>0.14189189189189186</v>
      </c>
      <c r="C19" s="2">
        <v>0.31838799796678202</v>
      </c>
      <c r="D19" s="2">
        <v>0.44565716295215274</v>
      </c>
      <c r="E19" s="2">
        <v>0.6693021679857416</v>
      </c>
      <c r="F19" s="2">
        <v>-0.61097608931156344</v>
      </c>
      <c r="G19" s="2">
        <v>0.8947598730953471</v>
      </c>
      <c r="H19" s="2">
        <v>-0.61097608931156344</v>
      </c>
      <c r="I19" s="2">
        <v>0.8947598730953471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Q39"/>
  <sheetViews>
    <sheetView topLeftCell="H7" workbookViewId="0">
      <selection activeCell="M14" sqref="M14"/>
    </sheetView>
  </sheetViews>
  <sheetFormatPr baseColWidth="10" defaultRowHeight="15"/>
  <cols>
    <col min="3" max="3" width="13.85546875" bestFit="1" customWidth="1"/>
    <col min="8" max="8" width="11.42578125" customWidth="1"/>
    <col min="9" max="9" width="23.28515625" bestFit="1" customWidth="1"/>
    <col min="15" max="15" width="8.140625" customWidth="1"/>
  </cols>
  <sheetData>
    <row r="1" spans="2:11">
      <c r="B1" t="s">
        <v>39</v>
      </c>
      <c r="C1" t="s">
        <v>40</v>
      </c>
      <c r="D1" t="s">
        <v>41</v>
      </c>
    </row>
    <row r="2" spans="2:11">
      <c r="B2">
        <v>-1.3729729729729725</v>
      </c>
      <c r="C2">
        <v>0.22972972972972966</v>
      </c>
      <c r="D2">
        <v>0.14189189189189186</v>
      </c>
      <c r="G2" s="9" t="s">
        <v>48</v>
      </c>
      <c r="H2" s="9">
        <v>0.4</v>
      </c>
      <c r="I2" s="8" t="s">
        <v>49</v>
      </c>
      <c r="J2" s="8">
        <f>+SUM(J4:J13)</f>
        <v>-2.2632667836474707</v>
      </c>
    </row>
    <row r="3" spans="2:11">
      <c r="C3" t="s">
        <v>4</v>
      </c>
      <c r="D3" t="s">
        <v>5</v>
      </c>
      <c r="E3" t="s">
        <v>6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</row>
    <row r="4" spans="2:11">
      <c r="C4">
        <v>1</v>
      </c>
      <c r="D4">
        <v>8</v>
      </c>
      <c r="E4">
        <v>0</v>
      </c>
      <c r="F4">
        <f>+$B$2+SUMPRODUCT($C$2:$D$2,C4:D4)</f>
        <v>-8.1081081081080253E-3</v>
      </c>
      <c r="G4">
        <f>+EXP(F4)</f>
        <v>0.99192467394047446</v>
      </c>
      <c r="H4">
        <f>+G4/(1+G4)</f>
        <v>0.49797298407786905</v>
      </c>
      <c r="I4">
        <f>IF(E4=1,H4,1-H4)</f>
        <v>0.50202701592213095</v>
      </c>
      <c r="J4">
        <f>+LOG(I4)</f>
        <v>-0.29927291124102651</v>
      </c>
      <c r="K4">
        <f>+IF(H4&lt;$H$2,0,1)</f>
        <v>1</v>
      </c>
    </row>
    <row r="5" spans="2:11">
      <c r="C5">
        <v>2</v>
      </c>
      <c r="D5">
        <v>7</v>
      </c>
      <c r="E5">
        <v>0</v>
      </c>
      <c r="F5">
        <f t="shared" ref="F5:F13" si="0">+$B$2+SUMPRODUCT($C$2:$D$2,C5:D5)</f>
        <v>7.9729729729729693E-2</v>
      </c>
      <c r="G5">
        <f t="shared" ref="G5:G13" si="1">+EXP(F5)</f>
        <v>1.0829943269477373</v>
      </c>
      <c r="H5">
        <f t="shared" ref="H5:H13" si="2">+G5/(1+G5)</f>
        <v>0.51992188021686803</v>
      </c>
      <c r="I5">
        <f t="shared" ref="I5:I13" si="3">IF(E5=1,H5,1-H5)</f>
        <v>0.48007811978313197</v>
      </c>
      <c r="J5">
        <f t="shared" ref="J5:J13" si="4">+LOG(I5)</f>
        <v>-0.31868808714474611</v>
      </c>
      <c r="K5">
        <f t="shared" ref="K5:K13" si="5">+IF(H5&lt;$H$2,0,1)</f>
        <v>1</v>
      </c>
    </row>
    <row r="6" spans="2:11">
      <c r="C6">
        <v>3</v>
      </c>
      <c r="D6">
        <v>6</v>
      </c>
      <c r="E6">
        <v>0</v>
      </c>
      <c r="F6">
        <f t="shared" si="0"/>
        <v>0.16756756756756763</v>
      </c>
      <c r="G6">
        <f t="shared" si="1"/>
        <v>1.182425181079191</v>
      </c>
      <c r="H6">
        <f t="shared" si="2"/>
        <v>0.5417941431992146</v>
      </c>
      <c r="I6">
        <f t="shared" si="3"/>
        <v>0.4582058568007854</v>
      </c>
      <c r="J6">
        <f t="shared" si="4"/>
        <v>-0.33893936394625768</v>
      </c>
      <c r="K6">
        <f t="shared" si="5"/>
        <v>1</v>
      </c>
    </row>
    <row r="7" spans="2:11">
      <c r="C7">
        <v>4</v>
      </c>
      <c r="D7">
        <v>6</v>
      </c>
      <c r="E7">
        <v>0</v>
      </c>
      <c r="F7">
        <f t="shared" si="0"/>
        <v>0.39729729729729724</v>
      </c>
      <c r="G7">
        <f t="shared" si="1"/>
        <v>1.487798182686429</v>
      </c>
      <c r="H7">
        <f t="shared" si="2"/>
        <v>0.59803813389711613</v>
      </c>
      <c r="I7">
        <f t="shared" si="3"/>
        <v>0.40196186610288387</v>
      </c>
      <c r="J7">
        <f t="shared" si="4"/>
        <v>-0.3958151462355517</v>
      </c>
      <c r="K7">
        <f t="shared" si="5"/>
        <v>1</v>
      </c>
    </row>
    <row r="8" spans="2:11">
      <c r="C8">
        <v>5</v>
      </c>
      <c r="D8">
        <v>5</v>
      </c>
      <c r="E8">
        <v>1</v>
      </c>
      <c r="F8">
        <f t="shared" si="0"/>
        <v>0.48513513513513495</v>
      </c>
      <c r="G8">
        <f t="shared" si="1"/>
        <v>1.6243945067841401</v>
      </c>
      <c r="H8">
        <f t="shared" si="2"/>
        <v>0.61895972674269462</v>
      </c>
      <c r="I8">
        <f t="shared" si="3"/>
        <v>0.61895972674269462</v>
      </c>
      <c r="J8">
        <f t="shared" si="4"/>
        <v>-0.20833760788201597</v>
      </c>
      <c r="K8">
        <f t="shared" si="5"/>
        <v>1</v>
      </c>
    </row>
    <row r="9" spans="2:11">
      <c r="C9">
        <v>6</v>
      </c>
      <c r="D9">
        <v>5</v>
      </c>
      <c r="E9">
        <v>1</v>
      </c>
      <c r="F9">
        <f t="shared" si="0"/>
        <v>0.71486486486486478</v>
      </c>
      <c r="G9">
        <f t="shared" si="1"/>
        <v>2.0439104594791297</v>
      </c>
      <c r="H9">
        <f t="shared" si="2"/>
        <v>0.67147522461251419</v>
      </c>
      <c r="I9">
        <f t="shared" si="3"/>
        <v>0.67147522461251419</v>
      </c>
      <c r="J9">
        <f t="shared" si="4"/>
        <v>-0.17297000684124025</v>
      </c>
      <c r="K9">
        <f t="shared" si="5"/>
        <v>1</v>
      </c>
    </row>
    <row r="10" spans="2:11">
      <c r="C10">
        <v>7</v>
      </c>
      <c r="D10">
        <v>4</v>
      </c>
      <c r="E10">
        <v>1</v>
      </c>
      <c r="F10">
        <f t="shared" si="0"/>
        <v>0.8027027027027025</v>
      </c>
      <c r="G10">
        <f t="shared" si="1"/>
        <v>2.2315640396479099</v>
      </c>
      <c r="H10">
        <f t="shared" si="2"/>
        <v>0.69055231840339659</v>
      </c>
      <c r="I10">
        <f t="shared" si="3"/>
        <v>0.69055231840339659</v>
      </c>
      <c r="J10">
        <f t="shared" si="4"/>
        <v>-0.16080341233061293</v>
      </c>
      <c r="K10">
        <f t="shared" si="5"/>
        <v>1</v>
      </c>
    </row>
    <row r="11" spans="2:11">
      <c r="C11">
        <v>8</v>
      </c>
      <c r="D11">
        <v>4</v>
      </c>
      <c r="E11">
        <v>1</v>
      </c>
      <c r="F11">
        <f t="shared" si="0"/>
        <v>1.0324324324324323</v>
      </c>
      <c r="G11">
        <f t="shared" si="1"/>
        <v>2.8078875313753895</v>
      </c>
      <c r="H11">
        <f t="shared" si="2"/>
        <v>0.73738720175939521</v>
      </c>
      <c r="I11">
        <f t="shared" si="3"/>
        <v>0.73738720175939521</v>
      </c>
      <c r="J11">
        <f t="shared" si="4"/>
        <v>-0.13230440436687965</v>
      </c>
      <c r="K11">
        <f t="shared" si="5"/>
        <v>1</v>
      </c>
    </row>
    <row r="12" spans="2:11">
      <c r="C12">
        <v>9</v>
      </c>
      <c r="D12">
        <v>3</v>
      </c>
      <c r="E12">
        <v>1</v>
      </c>
      <c r="F12">
        <f t="shared" si="0"/>
        <v>1.12027027027027</v>
      </c>
      <c r="G12">
        <f t="shared" si="1"/>
        <v>3.0656826542146485</v>
      </c>
      <c r="H12">
        <f t="shared" si="2"/>
        <v>0.75403884536749066</v>
      </c>
      <c r="I12">
        <f t="shared" si="3"/>
        <v>0.75403884536749066</v>
      </c>
      <c r="J12">
        <f t="shared" si="4"/>
        <v>-0.12260628026524992</v>
      </c>
      <c r="K12">
        <f t="shared" si="5"/>
        <v>1</v>
      </c>
    </row>
    <row r="13" spans="2:11">
      <c r="C13">
        <v>10</v>
      </c>
      <c r="D13">
        <v>2</v>
      </c>
      <c r="E13">
        <v>1</v>
      </c>
      <c r="F13">
        <f t="shared" si="0"/>
        <v>1.2081081081081078</v>
      </c>
      <c r="G13">
        <f t="shared" si="1"/>
        <v>3.347146219830587</v>
      </c>
      <c r="H13">
        <f t="shared" si="2"/>
        <v>0.76996402940433617</v>
      </c>
      <c r="I13">
        <f t="shared" si="3"/>
        <v>0.76996402940433617</v>
      </c>
      <c r="J13">
        <f t="shared" si="4"/>
        <v>-0.11352956339388998</v>
      </c>
      <c r="K13">
        <f t="shared" si="5"/>
        <v>1</v>
      </c>
    </row>
    <row r="16" spans="2:11">
      <c r="I16" s="15" t="s">
        <v>51</v>
      </c>
      <c r="J16" s="15"/>
    </row>
    <row r="17" spans="7:17">
      <c r="I17">
        <v>0</v>
      </c>
      <c r="J17">
        <v>1</v>
      </c>
    </row>
    <row r="18" spans="7:17">
      <c r="G18" s="15" t="s">
        <v>50</v>
      </c>
      <c r="H18">
        <v>0</v>
      </c>
      <c r="I18" s="13">
        <f>+COUNTIFS(actual,$H18,Predicted,I$17)</f>
        <v>0</v>
      </c>
      <c r="J18" s="14">
        <f>+COUNTIFS(actual,$H18,Predicted,J$17)</f>
        <v>4</v>
      </c>
      <c r="K18">
        <f>+SUM(I18:J18)</f>
        <v>4</v>
      </c>
    </row>
    <row r="19" spans="7:17">
      <c r="G19" s="15"/>
      <c r="H19">
        <v>1</v>
      </c>
      <c r="I19" s="14">
        <f>+COUNTIFS(actual,$H19,Predicted,I$17)</f>
        <v>0</v>
      </c>
      <c r="J19" s="13">
        <f>+COUNTIFS(actual,$H19,Predicted,J$17)</f>
        <v>6</v>
      </c>
      <c r="K19">
        <f>+SUM(I19:J19)</f>
        <v>6</v>
      </c>
    </row>
    <row r="20" spans="7:17">
      <c r="H20" t="s">
        <v>52</v>
      </c>
      <c r="I20">
        <f>+SUM(I18:I19)</f>
        <v>0</v>
      </c>
      <c r="J20">
        <f>+SUM(J18:J19)</f>
        <v>10</v>
      </c>
      <c r="K20">
        <f>+SUM(K18:K19)</f>
        <v>10</v>
      </c>
    </row>
    <row r="23" spans="7:17">
      <c r="H23" t="s">
        <v>53</v>
      </c>
      <c r="I23" s="10">
        <f>+(I18+J19)/K20</f>
        <v>0.6</v>
      </c>
    </row>
    <row r="24" spans="7:17">
      <c r="H24" t="s">
        <v>54</v>
      </c>
      <c r="I24" s="10">
        <f>+J19/J20</f>
        <v>0.6</v>
      </c>
    </row>
    <row r="25" spans="7:17">
      <c r="H25" t="s">
        <v>55</v>
      </c>
      <c r="I25" s="10">
        <f>+J19/K19</f>
        <v>1</v>
      </c>
    </row>
    <row r="26" spans="7:17">
      <c r="H26" t="s">
        <v>60</v>
      </c>
      <c r="I26">
        <f>+J19/K19</f>
        <v>1</v>
      </c>
    </row>
    <row r="27" spans="7:17">
      <c r="H27" t="s">
        <v>59</v>
      </c>
      <c r="I27">
        <f>+J18/K18</f>
        <v>1</v>
      </c>
    </row>
    <row r="28" spans="7:17">
      <c r="I28" t="s">
        <v>56</v>
      </c>
      <c r="J28" t="s">
        <v>53</v>
      </c>
      <c r="K28" t="s">
        <v>57</v>
      </c>
      <c r="L28" t="s">
        <v>55</v>
      </c>
      <c r="O28" t="s">
        <v>56</v>
      </c>
      <c r="P28" t="s">
        <v>61</v>
      </c>
      <c r="Q28" t="s">
        <v>58</v>
      </c>
    </row>
    <row r="29" spans="7:17">
      <c r="J29" s="11">
        <f>+I23</f>
        <v>0.6</v>
      </c>
      <c r="K29" s="11">
        <f>+I24</f>
        <v>0.6</v>
      </c>
      <c r="L29" s="11">
        <f>+I25</f>
        <v>1</v>
      </c>
      <c r="P29" s="12">
        <f>+I27</f>
        <v>1</v>
      </c>
      <c r="Q29" s="12">
        <f>+I26</f>
        <v>1</v>
      </c>
    </row>
    <row r="30" spans="7:17">
      <c r="I30">
        <v>0</v>
      </c>
      <c r="J30">
        <f t="dataTable" ref="J30:L39" dt2D="0" dtr="0" r1="H2" ca="1"/>
        <v>0.6</v>
      </c>
      <c r="K30">
        <v>0.6</v>
      </c>
      <c r="L30">
        <v>1</v>
      </c>
      <c r="O30">
        <v>0</v>
      </c>
      <c r="P30" s="12">
        <f t="dataTable" ref="P30:Q39" dt2D="0" dtr="0" r1="H2"/>
        <v>1</v>
      </c>
      <c r="Q30" s="12">
        <v>1</v>
      </c>
    </row>
    <row r="31" spans="7:17">
      <c r="I31">
        <v>0.1</v>
      </c>
      <c r="J31">
        <v>0.6</v>
      </c>
      <c r="K31">
        <v>0.6</v>
      </c>
      <c r="L31">
        <v>1</v>
      </c>
      <c r="O31">
        <v>0.1</v>
      </c>
      <c r="P31" s="12">
        <v>1</v>
      </c>
      <c r="Q31" s="12">
        <v>1</v>
      </c>
    </row>
    <row r="32" spans="7:17">
      <c r="I32">
        <v>0.2</v>
      </c>
      <c r="J32">
        <v>0.6</v>
      </c>
      <c r="K32">
        <v>0.6</v>
      </c>
      <c r="L32">
        <v>1</v>
      </c>
      <c r="O32">
        <v>0.2</v>
      </c>
      <c r="P32" s="12">
        <v>1</v>
      </c>
      <c r="Q32" s="12">
        <v>1</v>
      </c>
    </row>
    <row r="33" spans="9:17">
      <c r="I33">
        <v>0.3</v>
      </c>
      <c r="J33">
        <v>0.6</v>
      </c>
      <c r="K33">
        <v>0.6</v>
      </c>
      <c r="L33">
        <v>1</v>
      </c>
      <c r="O33">
        <v>0.3</v>
      </c>
      <c r="P33" s="12">
        <v>1</v>
      </c>
      <c r="Q33" s="12">
        <v>1</v>
      </c>
    </row>
    <row r="34" spans="9:17">
      <c r="I34">
        <v>0.4</v>
      </c>
      <c r="J34">
        <v>0.6</v>
      </c>
      <c r="K34">
        <v>0.6</v>
      </c>
      <c r="L34">
        <v>1</v>
      </c>
      <c r="O34">
        <v>0.4</v>
      </c>
      <c r="P34" s="12">
        <v>1</v>
      </c>
      <c r="Q34" s="12">
        <v>1</v>
      </c>
    </row>
    <row r="35" spans="9:17">
      <c r="I35">
        <v>0.5</v>
      </c>
      <c r="J35">
        <v>0.7</v>
      </c>
      <c r="K35">
        <v>0.66666666666666663</v>
      </c>
      <c r="L35">
        <v>1</v>
      </c>
      <c r="O35">
        <v>0.5</v>
      </c>
      <c r="P35" s="12">
        <v>0.75</v>
      </c>
      <c r="Q35" s="12">
        <v>1</v>
      </c>
    </row>
    <row r="36" spans="9:17">
      <c r="I36">
        <v>0.6</v>
      </c>
      <c r="J36">
        <v>1</v>
      </c>
      <c r="K36">
        <v>1</v>
      </c>
      <c r="L36">
        <v>1</v>
      </c>
      <c r="O36">
        <v>0.6</v>
      </c>
      <c r="P36" s="12">
        <v>0</v>
      </c>
      <c r="Q36" s="12">
        <v>1</v>
      </c>
    </row>
    <row r="37" spans="9:17">
      <c r="I37">
        <v>0.7</v>
      </c>
      <c r="J37">
        <v>0.7</v>
      </c>
      <c r="K37">
        <v>1</v>
      </c>
      <c r="L37">
        <v>0.5</v>
      </c>
      <c r="O37">
        <v>0.7</v>
      </c>
      <c r="P37" s="12">
        <v>0</v>
      </c>
      <c r="Q37" s="12">
        <v>0.5</v>
      </c>
    </row>
    <row r="38" spans="9:17">
      <c r="I38">
        <v>0.8</v>
      </c>
      <c r="J38">
        <v>0.4</v>
      </c>
      <c r="K38" t="e">
        <v>#DIV/0!</v>
      </c>
      <c r="L38">
        <v>0</v>
      </c>
      <c r="O38">
        <v>0.8</v>
      </c>
      <c r="P38" s="12">
        <v>0</v>
      </c>
      <c r="Q38" s="12">
        <v>0</v>
      </c>
    </row>
    <row r="39" spans="9:17">
      <c r="I39">
        <v>1</v>
      </c>
      <c r="J39">
        <v>0.4</v>
      </c>
      <c r="K39" t="e">
        <v>#DIV/0!</v>
      </c>
      <c r="L39">
        <v>0</v>
      </c>
      <c r="O39">
        <v>1</v>
      </c>
      <c r="P39" s="12">
        <v>0</v>
      </c>
      <c r="Q39" s="12">
        <v>0</v>
      </c>
    </row>
  </sheetData>
  <mergeCells count="2">
    <mergeCell ref="G18:G19"/>
    <mergeCell ref="I16:J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E18" sqref="E18"/>
    </sheetView>
  </sheetViews>
  <sheetFormatPr baseColWidth="10" defaultRowHeight="15"/>
  <sheetData>
    <row r="1" spans="1:9">
      <c r="A1" t="s">
        <v>11</v>
      </c>
    </row>
    <row r="2" spans="1:9" ht="15.75" thickBot="1"/>
    <row r="3" spans="1:9">
      <c r="A3" s="4" t="s">
        <v>12</v>
      </c>
      <c r="B3" s="4"/>
    </row>
    <row r="4" spans="1:9">
      <c r="A4" s="1" t="s">
        <v>13</v>
      </c>
      <c r="B4" s="1">
        <v>0.99722365112074629</v>
      </c>
    </row>
    <row r="5" spans="1:9">
      <c r="A5" s="1" t="s">
        <v>14</v>
      </c>
      <c r="B5" s="1">
        <v>0.99445501035459194</v>
      </c>
    </row>
    <row r="6" spans="1:9">
      <c r="A6" s="1" t="s">
        <v>14</v>
      </c>
      <c r="B6" s="1">
        <v>0.99376188664891596</v>
      </c>
    </row>
    <row r="7" spans="1:9">
      <c r="A7" s="1" t="s">
        <v>15</v>
      </c>
      <c r="B7" s="1">
        <v>0.99696509163530578</v>
      </c>
    </row>
    <row r="8" spans="1:9" ht="15.75" thickBot="1">
      <c r="A8" s="2" t="s">
        <v>16</v>
      </c>
      <c r="B8" s="2">
        <v>10</v>
      </c>
    </row>
    <row r="10" spans="1:9" ht="15.75" thickBot="1">
      <c r="A10" t="s">
        <v>17</v>
      </c>
    </row>
    <row r="11" spans="1:9">
      <c r="A11" s="3"/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</row>
    <row r="12" spans="1:9">
      <c r="A12" s="1" t="s">
        <v>18</v>
      </c>
      <c r="B12" s="1">
        <v>1</v>
      </c>
      <c r="C12" s="1">
        <v>1426.0484848484848</v>
      </c>
      <c r="D12" s="1">
        <v>1426.0484848484848</v>
      </c>
      <c r="E12" s="1">
        <v>1434.7439024390246</v>
      </c>
      <c r="F12" s="1">
        <v>2.5907563630411004E-10</v>
      </c>
    </row>
    <row r="13" spans="1:9">
      <c r="A13" s="1" t="s">
        <v>19</v>
      </c>
      <c r="B13" s="1">
        <v>8</v>
      </c>
      <c r="C13" s="1">
        <v>7.9515151515151494</v>
      </c>
      <c r="D13" s="1">
        <v>0.99393939393939368</v>
      </c>
      <c r="E13" s="1"/>
      <c r="F13" s="1"/>
    </row>
    <row r="14" spans="1:9" ht="15.75" thickBot="1">
      <c r="A14" s="2" t="s">
        <v>20</v>
      </c>
      <c r="B14" s="2">
        <v>9</v>
      </c>
      <c r="C14" s="2">
        <v>1434</v>
      </c>
      <c r="D14" s="2"/>
      <c r="E14" s="2"/>
      <c r="F14" s="2"/>
    </row>
    <row r="15" spans="1:9" ht="15.75" thickBot="1"/>
    <row r="16" spans="1:9">
      <c r="A16" s="3"/>
      <c r="B16" s="3" t="s">
        <v>27</v>
      </c>
      <c r="C16" s="3" t="s">
        <v>15</v>
      </c>
      <c r="D16" s="3" t="s">
        <v>28</v>
      </c>
      <c r="E16" s="3" t="s">
        <v>29</v>
      </c>
      <c r="F16" s="3" t="s">
        <v>30</v>
      </c>
      <c r="G16" s="3" t="s">
        <v>31</v>
      </c>
      <c r="H16" s="3" t="s">
        <v>32</v>
      </c>
      <c r="I16" s="3" t="s">
        <v>33</v>
      </c>
    </row>
    <row r="17" spans="1:9">
      <c r="A17" s="1" t="s">
        <v>21</v>
      </c>
      <c r="B17" s="1">
        <v>47.133333333333326</v>
      </c>
      <c r="C17" s="1">
        <v>0.68105681395782525</v>
      </c>
      <c r="D17" s="1">
        <v>69.206169540287547</v>
      </c>
      <c r="E17" s="1">
        <v>2.115680987679389E-12</v>
      </c>
      <c r="F17" s="1">
        <v>45.56281350533505</v>
      </c>
      <c r="G17" s="1">
        <v>48.703853161331601</v>
      </c>
      <c r="H17" s="1">
        <v>45.56281350533505</v>
      </c>
      <c r="I17" s="1">
        <v>48.703853161331601</v>
      </c>
    </row>
    <row r="18" spans="1:9" ht="15.75" thickBot="1">
      <c r="A18" s="2" t="s">
        <v>7</v>
      </c>
      <c r="B18" s="2">
        <v>4.1575757575757581</v>
      </c>
      <c r="C18" s="2">
        <v>0.10976224409863534</v>
      </c>
      <c r="D18" s="2">
        <v>37.878013443672373</v>
      </c>
      <c r="E18" s="2">
        <v>2.5907563630410911E-10</v>
      </c>
      <c r="F18" s="2">
        <v>3.9044635690041183</v>
      </c>
      <c r="G18" s="2">
        <v>4.410687946147398</v>
      </c>
      <c r="H18" s="2">
        <v>3.9044635690041183</v>
      </c>
      <c r="I18" s="2">
        <v>4.410687946147398</v>
      </c>
    </row>
    <row r="22" spans="1:9">
      <c r="A22" t="s">
        <v>34</v>
      </c>
    </row>
    <row r="23" spans="1:9" ht="15.75" thickBot="1"/>
    <row r="24" spans="1:9">
      <c r="A24" s="3" t="s">
        <v>35</v>
      </c>
      <c r="B24" s="3" t="s">
        <v>37</v>
      </c>
      <c r="C24" s="3" t="s">
        <v>19</v>
      </c>
    </row>
    <row r="25" spans="1:9">
      <c r="A25" s="1">
        <v>1</v>
      </c>
      <c r="B25" s="1">
        <v>51.290909090909082</v>
      </c>
      <c r="C25" s="1">
        <v>0.70909090909091788</v>
      </c>
    </row>
    <row r="26" spans="1:9">
      <c r="A26" s="1">
        <v>2</v>
      </c>
      <c r="B26" s="1">
        <v>55.448484848484838</v>
      </c>
      <c r="C26" s="1">
        <v>-0.44848484848483849</v>
      </c>
    </row>
    <row r="27" spans="1:9">
      <c r="A27" s="1">
        <v>3</v>
      </c>
      <c r="B27" s="1">
        <v>59.606060606060602</v>
      </c>
      <c r="C27" s="1">
        <v>1.393939393939398</v>
      </c>
    </row>
    <row r="28" spans="1:9">
      <c r="A28" s="1">
        <v>4</v>
      </c>
      <c r="B28" s="1">
        <v>63.763636363636358</v>
      </c>
      <c r="C28" s="1">
        <v>-0.76363636363635834</v>
      </c>
    </row>
    <row r="29" spans="1:9">
      <c r="A29" s="1">
        <v>5</v>
      </c>
      <c r="B29" s="1">
        <v>67.921212121212122</v>
      </c>
      <c r="C29" s="1">
        <v>7.8787878787878185E-2</v>
      </c>
    </row>
    <row r="30" spans="1:9">
      <c r="A30" s="1">
        <v>6</v>
      </c>
      <c r="B30" s="1">
        <v>72.078787878787878</v>
      </c>
      <c r="C30" s="1">
        <v>-1.0787878787878782</v>
      </c>
    </row>
    <row r="31" spans="1:9">
      <c r="A31" s="1">
        <v>7</v>
      </c>
      <c r="B31" s="1">
        <v>76.236363636363635</v>
      </c>
      <c r="C31" s="1">
        <v>-1.2363636363636346</v>
      </c>
    </row>
    <row r="32" spans="1:9">
      <c r="A32" s="1">
        <v>8</v>
      </c>
      <c r="B32" s="1">
        <v>80.393939393939391</v>
      </c>
      <c r="C32" s="1">
        <v>-0.39393939393939092</v>
      </c>
    </row>
    <row r="33" spans="1:3">
      <c r="A33" s="1">
        <v>9</v>
      </c>
      <c r="B33" s="1">
        <v>84.551515151515147</v>
      </c>
      <c r="C33" s="1">
        <v>0.44848484848485271</v>
      </c>
    </row>
    <row r="34" spans="1:3" ht="15.75" thickBot="1">
      <c r="A34" s="2">
        <v>10</v>
      </c>
      <c r="B34" s="2">
        <v>88.709090909090904</v>
      </c>
      <c r="C34" s="2">
        <v>1.2909090909090963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20" sqref="B20"/>
    </sheetView>
  </sheetViews>
  <sheetFormatPr baseColWidth="10" defaultRowHeight="15"/>
  <cols>
    <col min="1" max="1" width="35.42578125" bestFit="1" customWidth="1"/>
    <col min="4" max="4" width="19.140625" bestFit="1" customWidth="1"/>
    <col min="5" max="5" width="17.42578125" customWidth="1"/>
  </cols>
  <sheetData>
    <row r="1" spans="1:9">
      <c r="A1" t="s">
        <v>11</v>
      </c>
    </row>
    <row r="2" spans="1:9" ht="15.75" thickBot="1"/>
    <row r="3" spans="1:9">
      <c r="A3" s="4" t="s">
        <v>12</v>
      </c>
      <c r="B3" s="4"/>
    </row>
    <row r="4" spans="1:9">
      <c r="A4" s="1" t="s">
        <v>13</v>
      </c>
      <c r="B4" s="1">
        <v>0.99763378669258018</v>
      </c>
    </row>
    <row r="5" spans="1:9">
      <c r="A5" s="1" t="s">
        <v>14</v>
      </c>
      <c r="B5" s="1">
        <v>0.99527317235057655</v>
      </c>
    </row>
    <row r="6" spans="1:9">
      <c r="A6" s="1" t="s">
        <v>14</v>
      </c>
      <c r="B6" s="1">
        <v>0.99290975852586483</v>
      </c>
    </row>
    <row r="7" spans="1:9">
      <c r="A7" s="1" t="s">
        <v>15</v>
      </c>
      <c r="B7" s="1">
        <v>1.0628790186150963</v>
      </c>
    </row>
    <row r="8" spans="1:9" ht="15.75" thickBot="1">
      <c r="A8" s="2" t="s">
        <v>16</v>
      </c>
      <c r="B8" s="2">
        <v>10</v>
      </c>
    </row>
    <row r="10" spans="1:9" ht="15.75" thickBot="1">
      <c r="A10" t="s">
        <v>17</v>
      </c>
    </row>
    <row r="11" spans="1:9">
      <c r="A11" s="3"/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</row>
    <row r="12" spans="1:9">
      <c r="A12" s="1" t="s">
        <v>18</v>
      </c>
      <c r="B12" s="1">
        <v>3</v>
      </c>
      <c r="C12" s="1">
        <v>1427.2217291507268</v>
      </c>
      <c r="D12" s="1">
        <v>475.74057638357561</v>
      </c>
      <c r="E12" s="1">
        <v>421.11675997832782</v>
      </c>
      <c r="F12" s="1">
        <v>2.3061424852765841E-7</v>
      </c>
    </row>
    <row r="13" spans="1:9">
      <c r="A13" s="1" t="s">
        <v>19</v>
      </c>
      <c r="B13" s="1">
        <v>6</v>
      </c>
      <c r="C13" s="1">
        <v>6.7782708492731416</v>
      </c>
      <c r="D13" s="1">
        <v>1.1297118082121902</v>
      </c>
      <c r="E13" s="1"/>
      <c r="F13" s="1"/>
    </row>
    <row r="14" spans="1:9" ht="15.75" thickBot="1">
      <c r="A14" s="2" t="s">
        <v>20</v>
      </c>
      <c r="B14" s="2">
        <v>9</v>
      </c>
      <c r="C14" s="2">
        <v>1434</v>
      </c>
      <c r="D14" s="2"/>
      <c r="E14" s="2"/>
      <c r="F14" s="2"/>
    </row>
    <row r="15" spans="1:9" ht="15.75" thickBot="1"/>
    <row r="16" spans="1:9">
      <c r="A16" s="3"/>
      <c r="B16" s="3" t="s">
        <v>27</v>
      </c>
      <c r="C16" s="3" t="s">
        <v>15</v>
      </c>
      <c r="D16" s="3" t="s">
        <v>28</v>
      </c>
      <c r="E16" s="5" t="s">
        <v>29</v>
      </c>
      <c r="F16" s="3" t="s">
        <v>30</v>
      </c>
      <c r="G16" s="3" t="s">
        <v>31</v>
      </c>
      <c r="H16" s="3" t="s">
        <v>32</v>
      </c>
      <c r="I16" s="3" t="s">
        <v>33</v>
      </c>
    </row>
    <row r="17" spans="1:9">
      <c r="A17" s="1" t="s">
        <v>21</v>
      </c>
      <c r="B17" s="1">
        <v>46.819688854883964</v>
      </c>
      <c r="C17" s="1">
        <v>3.765153406701065</v>
      </c>
      <c r="D17" s="1">
        <v>12.435001657981905</v>
      </c>
      <c r="E17" s="6">
        <v>1.6519956413138552E-5</v>
      </c>
      <c r="F17" s="1">
        <v>37.606690380390759</v>
      </c>
      <c r="G17" s="1">
        <v>56.032687329377168</v>
      </c>
      <c r="H17" s="1">
        <v>37.606690380390759</v>
      </c>
      <c r="I17" s="1">
        <v>56.032687329377168</v>
      </c>
    </row>
    <row r="18" spans="1:9">
      <c r="A18" s="1" t="s">
        <v>7</v>
      </c>
      <c r="B18" s="1">
        <v>4.1912267278755433</v>
      </c>
      <c r="C18" s="1">
        <v>0.12232310943932041</v>
      </c>
      <c r="D18" s="1">
        <v>34.263572493263368</v>
      </c>
      <c r="E18" s="6">
        <v>4.1161955009691854E-8</v>
      </c>
      <c r="F18" s="1">
        <v>3.8919128622959889</v>
      </c>
      <c r="G18" s="1">
        <v>4.4905405934550977</v>
      </c>
      <c r="H18" s="1">
        <v>3.8919128622959889</v>
      </c>
      <c r="I18" s="1">
        <v>4.4905405934550977</v>
      </c>
    </row>
    <row r="19" spans="1:9">
      <c r="A19" s="1" t="s">
        <v>8</v>
      </c>
      <c r="B19" s="1">
        <v>0.1020147921448603</v>
      </c>
      <c r="C19" s="1">
        <v>0.49758381106367094</v>
      </c>
      <c r="D19" s="1">
        <v>0.20502031994727912</v>
      </c>
      <c r="E19" s="6">
        <v>0.84433464973926964</v>
      </c>
      <c r="F19" s="1">
        <v>-1.1155289297399578</v>
      </c>
      <c r="G19" s="1">
        <v>1.3195585140296782</v>
      </c>
      <c r="H19" s="1">
        <v>-1.1155289297399578</v>
      </c>
      <c r="I19" s="1">
        <v>1.3195585140296782</v>
      </c>
    </row>
    <row r="20" spans="1:9" ht="15.75" thickBot="1">
      <c r="A20" s="2" t="s">
        <v>9</v>
      </c>
      <c r="B20" s="2">
        <v>-0.12675337923998997</v>
      </c>
      <c r="C20" s="2">
        <v>0.13928375620254818</v>
      </c>
      <c r="D20" s="2">
        <v>-0.91003705454111694</v>
      </c>
      <c r="E20" s="7">
        <v>0.39788586150151384</v>
      </c>
      <c r="F20" s="2">
        <v>-0.46756845230764671</v>
      </c>
      <c r="G20" s="2">
        <v>0.21406169382766677</v>
      </c>
      <c r="H20" s="2">
        <v>-0.46756845230764671</v>
      </c>
      <c r="I20" s="2">
        <v>0.21406169382766677</v>
      </c>
    </row>
    <row r="24" spans="1:9">
      <c r="A24" t="s">
        <v>34</v>
      </c>
    </row>
    <row r="25" spans="1:9" ht="15.75" thickBot="1"/>
    <row r="26" spans="1:9">
      <c r="A26" s="3" t="s">
        <v>35</v>
      </c>
      <c r="B26" s="3" t="s">
        <v>37</v>
      </c>
      <c r="C26" s="3" t="s">
        <v>19</v>
      </c>
    </row>
    <row r="27" spans="1:9">
      <c r="A27" s="1">
        <v>1</v>
      </c>
      <c r="B27" s="1">
        <v>51.44677378219842</v>
      </c>
      <c r="C27" s="1">
        <v>0.55322621780157988</v>
      </c>
    </row>
    <row r="28" spans="1:9">
      <c r="A28" s="1">
        <v>2</v>
      </c>
      <c r="B28" s="1">
        <v>55.282478959449122</v>
      </c>
      <c r="C28" s="1">
        <v>-0.28247895944912216</v>
      </c>
    </row>
    <row r="29" spans="1:9">
      <c r="A29" s="1">
        <v>3</v>
      </c>
      <c r="B29" s="1">
        <v>59.751951032899775</v>
      </c>
      <c r="C29" s="1">
        <v>1.2480489671002246</v>
      </c>
    </row>
    <row r="30" spans="1:9">
      <c r="A30" s="1">
        <v>4</v>
      </c>
      <c r="B30" s="1">
        <v>63.28467227748024</v>
      </c>
      <c r="C30" s="1">
        <v>-0.28467227748024015</v>
      </c>
    </row>
    <row r="31" spans="1:9">
      <c r="A31" s="1">
        <v>5</v>
      </c>
      <c r="B31" s="1">
        <v>68.465187452180572</v>
      </c>
      <c r="C31" s="1">
        <v>-0.46518745218057234</v>
      </c>
    </row>
    <row r="32" spans="1:9">
      <c r="A32" s="1">
        <v>6</v>
      </c>
      <c r="B32" s="1">
        <v>71.920632491711302</v>
      </c>
      <c r="C32" s="1">
        <v>-0.92063249171130224</v>
      </c>
    </row>
    <row r="33" spans="1:3">
      <c r="A33" s="1">
        <v>7</v>
      </c>
      <c r="B33" s="1">
        <v>76.263351185921962</v>
      </c>
      <c r="C33" s="1">
        <v>-1.2633511859219624</v>
      </c>
    </row>
    <row r="34" spans="1:3">
      <c r="A34" s="1">
        <v>8</v>
      </c>
      <c r="B34" s="1">
        <v>79.92282580974242</v>
      </c>
      <c r="C34" s="1">
        <v>7.7174190257579767E-2</v>
      </c>
    </row>
    <row r="35" spans="1:3">
      <c r="A35" s="1">
        <v>9</v>
      </c>
      <c r="B35" s="1">
        <v>85.103340984442752</v>
      </c>
      <c r="C35" s="1">
        <v>-0.10334098444275241</v>
      </c>
    </row>
    <row r="36" spans="1:3" ht="15.75" thickBot="1">
      <c r="A36" s="2">
        <v>10</v>
      </c>
      <c r="B36" s="2">
        <v>88.558786023973497</v>
      </c>
      <c r="C36" s="2">
        <v>1.4412139760265035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B18" sqref="B18"/>
    </sheetView>
  </sheetViews>
  <sheetFormatPr baseColWidth="10" defaultRowHeight="15"/>
  <sheetData>
    <row r="1" spans="1:9">
      <c r="A1" t="s">
        <v>11</v>
      </c>
    </row>
    <row r="2" spans="1:9" ht="15.75" thickBot="1"/>
    <row r="3" spans="1:9">
      <c r="A3" s="4" t="s">
        <v>12</v>
      </c>
      <c r="B3" s="4"/>
    </row>
    <row r="4" spans="1:9">
      <c r="A4" s="1" t="s">
        <v>13</v>
      </c>
      <c r="B4" s="1">
        <v>0.99722365112074629</v>
      </c>
    </row>
    <row r="5" spans="1:9">
      <c r="A5" s="1" t="s">
        <v>14</v>
      </c>
      <c r="B5" s="1">
        <v>0.99445501035459194</v>
      </c>
    </row>
    <row r="6" spans="1:9">
      <c r="A6" s="1" t="s">
        <v>14</v>
      </c>
      <c r="B6" s="1">
        <v>0.99376188664891596</v>
      </c>
    </row>
    <row r="7" spans="1:9">
      <c r="A7" s="1" t="s">
        <v>15</v>
      </c>
      <c r="B7" s="1">
        <v>0.99696509163530578</v>
      </c>
    </row>
    <row r="8" spans="1:9" ht="15.75" thickBot="1">
      <c r="A8" s="2" t="s">
        <v>16</v>
      </c>
      <c r="B8" s="2">
        <v>10</v>
      </c>
    </row>
    <row r="10" spans="1:9" ht="15.75" thickBot="1">
      <c r="A10" t="s">
        <v>17</v>
      </c>
    </row>
    <row r="11" spans="1:9">
      <c r="A11" s="3"/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</row>
    <row r="12" spans="1:9">
      <c r="A12" s="1" t="s">
        <v>18</v>
      </c>
      <c r="B12" s="1">
        <v>1</v>
      </c>
      <c r="C12" s="1">
        <v>1426.0484848484848</v>
      </c>
      <c r="D12" s="1">
        <v>1426.0484848484848</v>
      </c>
      <c r="E12" s="1">
        <v>1434.7439024390246</v>
      </c>
      <c r="F12" s="1">
        <v>2.5907563630411004E-10</v>
      </c>
    </row>
    <row r="13" spans="1:9">
      <c r="A13" s="1" t="s">
        <v>19</v>
      </c>
      <c r="B13" s="1">
        <v>8</v>
      </c>
      <c r="C13" s="1">
        <v>7.9515151515151494</v>
      </c>
      <c r="D13" s="1">
        <v>0.99393939393939368</v>
      </c>
      <c r="E13" s="1"/>
      <c r="F13" s="1"/>
    </row>
    <row r="14" spans="1:9" ht="15.75" thickBot="1">
      <c r="A14" s="2" t="s">
        <v>20</v>
      </c>
      <c r="B14" s="2">
        <v>9</v>
      </c>
      <c r="C14" s="2">
        <v>1434</v>
      </c>
      <c r="D14" s="2"/>
      <c r="E14" s="2"/>
      <c r="F14" s="2"/>
    </row>
    <row r="15" spans="1:9" ht="15.75" thickBot="1"/>
    <row r="16" spans="1:9">
      <c r="A16" s="3"/>
      <c r="B16" s="3" t="s">
        <v>27</v>
      </c>
      <c r="C16" s="3" t="s">
        <v>15</v>
      </c>
      <c r="D16" s="3" t="s">
        <v>28</v>
      </c>
      <c r="E16" s="3" t="s">
        <v>29</v>
      </c>
      <c r="F16" s="3" t="s">
        <v>30</v>
      </c>
      <c r="G16" s="3" t="s">
        <v>31</v>
      </c>
      <c r="H16" s="3" t="s">
        <v>32</v>
      </c>
      <c r="I16" s="3" t="s">
        <v>33</v>
      </c>
    </row>
    <row r="17" spans="1:9">
      <c r="A17" s="1" t="s">
        <v>21</v>
      </c>
      <c r="B17" s="1">
        <v>47.133333333333326</v>
      </c>
      <c r="C17" s="1">
        <v>0.68105681395782525</v>
      </c>
      <c r="D17" s="1">
        <v>69.206169540287547</v>
      </c>
      <c r="E17" s="1">
        <v>2.115680987679389E-12</v>
      </c>
      <c r="F17" s="1">
        <v>45.56281350533505</v>
      </c>
      <c r="G17" s="1">
        <v>48.703853161331601</v>
      </c>
      <c r="H17" s="1">
        <v>45.56281350533505</v>
      </c>
      <c r="I17" s="1">
        <v>48.703853161331601</v>
      </c>
    </row>
    <row r="18" spans="1:9" ht="15.75" thickBot="1">
      <c r="A18" s="2" t="s">
        <v>7</v>
      </c>
      <c r="B18" s="2">
        <v>4.1575757575757581</v>
      </c>
      <c r="C18" s="2">
        <v>0.10976224409863534</v>
      </c>
      <c r="D18" s="2">
        <v>37.878013443672373</v>
      </c>
      <c r="E18" s="2">
        <v>2.5907563630410911E-10</v>
      </c>
      <c r="F18" s="2">
        <v>3.9044635690041183</v>
      </c>
      <c r="G18" s="2">
        <v>4.410687946147398</v>
      </c>
      <c r="H18" s="2">
        <v>3.9044635690041183</v>
      </c>
      <c r="I18" s="2">
        <v>4.410687946147398</v>
      </c>
    </row>
    <row r="22" spans="1:9">
      <c r="A22" t="s">
        <v>34</v>
      </c>
    </row>
    <row r="23" spans="1:9" ht="15.75" thickBot="1"/>
    <row r="24" spans="1:9">
      <c r="A24" s="3" t="s">
        <v>35</v>
      </c>
      <c r="B24" s="3" t="s">
        <v>37</v>
      </c>
      <c r="C24" s="3" t="s">
        <v>19</v>
      </c>
    </row>
    <row r="25" spans="1:9">
      <c r="A25" s="1">
        <v>1</v>
      </c>
      <c r="B25" s="1">
        <v>51.290909090909082</v>
      </c>
      <c r="C25" s="1">
        <v>0.70909090909091788</v>
      </c>
    </row>
    <row r="26" spans="1:9">
      <c r="A26" s="1">
        <v>2</v>
      </c>
      <c r="B26" s="1">
        <v>55.448484848484838</v>
      </c>
      <c r="C26" s="1">
        <v>-0.44848484848483849</v>
      </c>
    </row>
    <row r="27" spans="1:9">
      <c r="A27" s="1">
        <v>3</v>
      </c>
      <c r="B27" s="1">
        <v>59.606060606060602</v>
      </c>
      <c r="C27" s="1">
        <v>1.393939393939398</v>
      </c>
    </row>
    <row r="28" spans="1:9">
      <c r="A28" s="1">
        <v>4</v>
      </c>
      <c r="B28" s="1">
        <v>63.763636363636358</v>
      </c>
      <c r="C28" s="1">
        <v>-0.76363636363635834</v>
      </c>
    </row>
    <row r="29" spans="1:9">
      <c r="A29" s="1">
        <v>5</v>
      </c>
      <c r="B29" s="1">
        <v>67.921212121212122</v>
      </c>
      <c r="C29" s="1">
        <v>7.8787878787878185E-2</v>
      </c>
    </row>
    <row r="30" spans="1:9">
      <c r="A30" s="1">
        <v>6</v>
      </c>
      <c r="B30" s="1">
        <v>72.078787878787878</v>
      </c>
      <c r="C30" s="1">
        <v>-1.0787878787878782</v>
      </c>
    </row>
    <row r="31" spans="1:9">
      <c r="A31" s="1">
        <v>7</v>
      </c>
      <c r="B31" s="1">
        <v>76.236363636363635</v>
      </c>
      <c r="C31" s="1">
        <v>-1.2363636363636346</v>
      </c>
    </row>
    <row r="32" spans="1:9">
      <c r="A32" s="1">
        <v>8</v>
      </c>
      <c r="B32" s="1">
        <v>80.393939393939391</v>
      </c>
      <c r="C32" s="1">
        <v>-0.39393939393939092</v>
      </c>
    </row>
    <row r="33" spans="1:3">
      <c r="A33" s="1">
        <v>9</v>
      </c>
      <c r="B33" s="1">
        <v>84.551515151515147</v>
      </c>
      <c r="C33" s="1">
        <v>0.44848484848485271</v>
      </c>
    </row>
    <row r="34" spans="1:3" ht="15.75" thickBot="1">
      <c r="A34" s="2">
        <v>10</v>
      </c>
      <c r="B34" s="2">
        <v>88.709090909090904</v>
      </c>
      <c r="C34" s="2">
        <v>1.2909090909090963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sqref="A1:I36"/>
    </sheetView>
  </sheetViews>
  <sheetFormatPr baseColWidth="10" defaultRowHeight="15"/>
  <sheetData>
    <row r="1" spans="1:9">
      <c r="A1" t="s">
        <v>11</v>
      </c>
    </row>
    <row r="2" spans="1:9" ht="15.75" thickBot="1"/>
    <row r="3" spans="1:9">
      <c r="A3" s="4" t="s">
        <v>12</v>
      </c>
      <c r="B3" s="4"/>
    </row>
    <row r="4" spans="1:9">
      <c r="A4" s="1" t="s">
        <v>13</v>
      </c>
      <c r="B4" s="1">
        <v>0.99763378669258018</v>
      </c>
    </row>
    <row r="5" spans="1:9">
      <c r="A5" s="1" t="s">
        <v>14</v>
      </c>
      <c r="B5" s="1">
        <v>0.99527317235057655</v>
      </c>
    </row>
    <row r="6" spans="1:9">
      <c r="A6" s="1" t="s">
        <v>14</v>
      </c>
      <c r="B6" s="1">
        <v>0.99290975852586483</v>
      </c>
    </row>
    <row r="7" spans="1:9">
      <c r="A7" s="1" t="s">
        <v>15</v>
      </c>
      <c r="B7" s="1">
        <v>1.0628790186150963</v>
      </c>
    </row>
    <row r="8" spans="1:9" ht="15.75" thickBot="1">
      <c r="A8" s="2" t="s">
        <v>16</v>
      </c>
      <c r="B8" s="2">
        <v>10</v>
      </c>
    </row>
    <row r="10" spans="1:9" ht="15.75" thickBot="1">
      <c r="A10" t="s">
        <v>17</v>
      </c>
    </row>
    <row r="11" spans="1:9">
      <c r="A11" s="3"/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</row>
    <row r="12" spans="1:9">
      <c r="A12" s="1" t="s">
        <v>18</v>
      </c>
      <c r="B12" s="1">
        <v>3</v>
      </c>
      <c r="C12" s="1">
        <v>1427.2217291507268</v>
      </c>
      <c r="D12" s="1">
        <v>475.74057638357561</v>
      </c>
      <c r="E12" s="1">
        <v>421.11675997832782</v>
      </c>
      <c r="F12" s="1">
        <v>2.3061424852765841E-7</v>
      </c>
    </row>
    <row r="13" spans="1:9">
      <c r="A13" s="1" t="s">
        <v>19</v>
      </c>
      <c r="B13" s="1">
        <v>6</v>
      </c>
      <c r="C13" s="1">
        <v>6.7782708492731416</v>
      </c>
      <c r="D13" s="1">
        <v>1.1297118082121902</v>
      </c>
      <c r="E13" s="1"/>
      <c r="F13" s="1"/>
    </row>
    <row r="14" spans="1:9" ht="15.75" thickBot="1">
      <c r="A14" s="2" t="s">
        <v>20</v>
      </c>
      <c r="B14" s="2">
        <v>9</v>
      </c>
      <c r="C14" s="2">
        <v>1434</v>
      </c>
      <c r="D14" s="2"/>
      <c r="E14" s="2"/>
      <c r="F14" s="2"/>
    </row>
    <row r="15" spans="1:9" ht="15.75" thickBot="1"/>
    <row r="16" spans="1:9">
      <c r="A16" s="3"/>
      <c r="B16" s="3" t="s">
        <v>27</v>
      </c>
      <c r="C16" s="3" t="s">
        <v>15</v>
      </c>
      <c r="D16" s="3" t="s">
        <v>28</v>
      </c>
      <c r="E16" s="3" t="s">
        <v>29</v>
      </c>
      <c r="F16" s="3" t="s">
        <v>30</v>
      </c>
      <c r="G16" s="3" t="s">
        <v>31</v>
      </c>
      <c r="H16" s="3" t="s">
        <v>32</v>
      </c>
      <c r="I16" s="3" t="s">
        <v>33</v>
      </c>
    </row>
    <row r="17" spans="1:9">
      <c r="A17" s="1" t="s">
        <v>21</v>
      </c>
      <c r="B17" s="1">
        <v>46.819688854883964</v>
      </c>
      <c r="C17" s="1">
        <v>3.765153406701065</v>
      </c>
      <c r="D17" s="1">
        <v>12.435001657981905</v>
      </c>
      <c r="E17" s="1">
        <v>1.6519956413138552E-5</v>
      </c>
      <c r="F17" s="1">
        <v>37.606690380390759</v>
      </c>
      <c r="G17" s="1">
        <v>56.032687329377168</v>
      </c>
      <c r="H17" s="1">
        <v>37.606690380390759</v>
      </c>
      <c r="I17" s="1">
        <v>56.032687329377168</v>
      </c>
    </row>
    <row r="18" spans="1:9">
      <c r="A18" s="1" t="s">
        <v>7</v>
      </c>
      <c r="B18" s="1">
        <v>4.1912267278755433</v>
      </c>
      <c r="C18" s="1">
        <v>0.12232310943932041</v>
      </c>
      <c r="D18" s="1">
        <v>34.263572493263368</v>
      </c>
      <c r="E18" s="1">
        <v>4.1161955009691854E-8</v>
      </c>
      <c r="F18" s="1">
        <v>3.8919128622959889</v>
      </c>
      <c r="G18" s="1">
        <v>4.4905405934550977</v>
      </c>
      <c r="H18" s="1">
        <v>3.8919128622959889</v>
      </c>
      <c r="I18" s="1">
        <v>4.4905405934550977</v>
      </c>
    </row>
    <row r="19" spans="1:9">
      <c r="A19" s="1" t="s">
        <v>8</v>
      </c>
      <c r="B19" s="1">
        <v>0.1020147921448603</v>
      </c>
      <c r="C19" s="1">
        <v>0.49758381106367094</v>
      </c>
      <c r="D19" s="1">
        <v>0.20502031994727912</v>
      </c>
      <c r="E19" s="1">
        <v>0.84433464973926964</v>
      </c>
      <c r="F19" s="1">
        <v>-1.1155289297399578</v>
      </c>
      <c r="G19" s="1">
        <v>1.3195585140296782</v>
      </c>
      <c r="H19" s="1">
        <v>-1.1155289297399578</v>
      </c>
      <c r="I19" s="1">
        <v>1.3195585140296782</v>
      </c>
    </row>
    <row r="20" spans="1:9" ht="15.75" thickBot="1">
      <c r="A20" s="2" t="s">
        <v>9</v>
      </c>
      <c r="B20" s="2">
        <v>-0.12675337923998997</v>
      </c>
      <c r="C20" s="2">
        <v>0.13928375620254818</v>
      </c>
      <c r="D20" s="2">
        <v>-0.91003705454111694</v>
      </c>
      <c r="E20" s="2">
        <v>0.39788586150151384</v>
      </c>
      <c r="F20" s="2">
        <v>-0.46756845230764671</v>
      </c>
      <c r="G20" s="2">
        <v>0.21406169382766677</v>
      </c>
      <c r="H20" s="2">
        <v>-0.46756845230764671</v>
      </c>
      <c r="I20" s="2">
        <v>0.21406169382766677</v>
      </c>
    </row>
    <row r="24" spans="1:9">
      <c r="A24" t="s">
        <v>34</v>
      </c>
    </row>
    <row r="25" spans="1:9" ht="15.75" thickBot="1"/>
    <row r="26" spans="1:9">
      <c r="A26" s="3" t="s">
        <v>35</v>
      </c>
      <c r="B26" s="3" t="s">
        <v>37</v>
      </c>
      <c r="C26" s="3" t="s">
        <v>19</v>
      </c>
    </row>
    <row r="27" spans="1:9">
      <c r="A27" s="1">
        <v>1</v>
      </c>
      <c r="B27" s="1">
        <v>51.44677378219842</v>
      </c>
      <c r="C27" s="1">
        <v>0.55322621780157988</v>
      </c>
    </row>
    <row r="28" spans="1:9">
      <c r="A28" s="1">
        <v>2</v>
      </c>
      <c r="B28" s="1">
        <v>55.282478959449122</v>
      </c>
      <c r="C28" s="1">
        <v>-0.28247895944912216</v>
      </c>
    </row>
    <row r="29" spans="1:9">
      <c r="A29" s="1">
        <v>3</v>
      </c>
      <c r="B29" s="1">
        <v>59.751951032899775</v>
      </c>
      <c r="C29" s="1">
        <v>1.2480489671002246</v>
      </c>
    </row>
    <row r="30" spans="1:9">
      <c r="A30" s="1">
        <v>4</v>
      </c>
      <c r="B30" s="1">
        <v>63.28467227748024</v>
      </c>
      <c r="C30" s="1">
        <v>-0.28467227748024015</v>
      </c>
    </row>
    <row r="31" spans="1:9">
      <c r="A31" s="1">
        <v>5</v>
      </c>
      <c r="B31" s="1">
        <v>68.465187452180572</v>
      </c>
      <c r="C31" s="1">
        <v>-0.46518745218057234</v>
      </c>
    </row>
    <row r="32" spans="1:9">
      <c r="A32" s="1">
        <v>6</v>
      </c>
      <c r="B32" s="1">
        <v>71.920632491711302</v>
      </c>
      <c r="C32" s="1">
        <v>-0.92063249171130224</v>
      </c>
    </row>
    <row r="33" spans="1:3">
      <c r="A33" s="1">
        <v>7</v>
      </c>
      <c r="B33" s="1">
        <v>76.263351185921962</v>
      </c>
      <c r="C33" s="1">
        <v>-1.2633511859219624</v>
      </c>
    </row>
    <row r="34" spans="1:3">
      <c r="A34" s="1">
        <v>8</v>
      </c>
      <c r="B34" s="1">
        <v>79.92282580974242</v>
      </c>
      <c r="C34" s="1">
        <v>7.7174190257579767E-2</v>
      </c>
    </row>
    <row r="35" spans="1:3">
      <c r="A35" s="1">
        <v>9</v>
      </c>
      <c r="B35" s="1">
        <v>85.103340984442752</v>
      </c>
      <c r="C35" s="1">
        <v>-0.10334098444275241</v>
      </c>
    </row>
    <row r="36" spans="1:3" ht="15.75" thickBot="1">
      <c r="A36" s="2">
        <v>10</v>
      </c>
      <c r="B36" s="2">
        <v>88.558786023973497</v>
      </c>
      <c r="C36" s="2">
        <v>1.4412139760265035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2" sqref="C2:C11"/>
    </sheetView>
  </sheetViews>
  <sheetFormatPr baseColWidth="10" defaultRowHeight="15"/>
  <cols>
    <col min="1" max="1" width="14" bestFit="1" customWidth="1"/>
    <col min="2" max="2" width="12" bestFit="1" customWidth="1"/>
    <col min="3" max="3" width="14.42578125" bestFit="1" customWidth="1"/>
    <col min="4" max="4" width="7" bestFit="1" customWidth="1"/>
  </cols>
  <sheetData>
    <row r="1" spans="1:4">
      <c r="A1" t="s">
        <v>7</v>
      </c>
      <c r="B1" t="s">
        <v>8</v>
      </c>
      <c r="C1" t="s">
        <v>9</v>
      </c>
      <c r="D1" t="s">
        <v>10</v>
      </c>
    </row>
    <row r="2" spans="1:4">
      <c r="A2">
        <v>1</v>
      </c>
      <c r="B2">
        <v>8</v>
      </c>
      <c r="C2">
        <v>3</v>
      </c>
      <c r="D2">
        <v>52</v>
      </c>
    </row>
    <row r="3" spans="1:4">
      <c r="A3">
        <v>2</v>
      </c>
      <c r="B3">
        <v>7</v>
      </c>
      <c r="C3">
        <v>5</v>
      </c>
      <c r="D3">
        <v>55</v>
      </c>
    </row>
    <row r="4" spans="1:4">
      <c r="A4">
        <v>3</v>
      </c>
      <c r="B4">
        <v>6</v>
      </c>
      <c r="C4">
        <v>2</v>
      </c>
      <c r="D4">
        <v>61</v>
      </c>
    </row>
    <row r="5" spans="1:4">
      <c r="A5">
        <v>4</v>
      </c>
      <c r="B5">
        <v>7</v>
      </c>
      <c r="C5">
        <v>8</v>
      </c>
      <c r="D5">
        <v>63</v>
      </c>
    </row>
    <row r="6" spans="1:4">
      <c r="A6">
        <v>5</v>
      </c>
      <c r="B6">
        <v>8</v>
      </c>
      <c r="C6">
        <v>1</v>
      </c>
      <c r="D6">
        <v>68</v>
      </c>
    </row>
    <row r="7" spans="1:4">
      <c r="A7">
        <v>6</v>
      </c>
      <c r="B7">
        <v>7</v>
      </c>
      <c r="C7">
        <v>6</v>
      </c>
      <c r="D7">
        <v>71</v>
      </c>
    </row>
    <row r="8" spans="1:4">
      <c r="A8">
        <v>7</v>
      </c>
      <c r="B8">
        <v>6</v>
      </c>
      <c r="C8">
        <v>4</v>
      </c>
      <c r="D8">
        <v>75</v>
      </c>
    </row>
    <row r="9" spans="1:4">
      <c r="A9">
        <v>8</v>
      </c>
      <c r="B9">
        <v>7</v>
      </c>
      <c r="C9">
        <v>9</v>
      </c>
      <c r="D9">
        <v>80</v>
      </c>
    </row>
    <row r="10" spans="1:4">
      <c r="A10">
        <v>9</v>
      </c>
      <c r="B10">
        <v>8</v>
      </c>
      <c r="C10">
        <v>2</v>
      </c>
      <c r="D10">
        <v>85</v>
      </c>
    </row>
    <row r="11" spans="1:4">
      <c r="A11">
        <v>10</v>
      </c>
      <c r="B11">
        <v>7</v>
      </c>
      <c r="C11">
        <v>7</v>
      </c>
      <c r="D11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C1" sqref="C1:C21"/>
    </sheetView>
  </sheetViews>
  <sheetFormatPr baseColWidth="10" defaultRowHeight="15"/>
  <sheetData>
    <row r="1" spans="1:3">
      <c r="A1" t="s">
        <v>0</v>
      </c>
      <c r="B1" t="s">
        <v>1</v>
      </c>
      <c r="C1" t="s">
        <v>3</v>
      </c>
    </row>
    <row r="2" spans="1:3">
      <c r="A2">
        <v>-0.62729940576318699</v>
      </c>
      <c r="B2">
        <v>0.55926447361189702</v>
      </c>
      <c r="C2">
        <v>8.1734581018572505E-2</v>
      </c>
    </row>
    <row r="3" spans="1:3">
      <c r="A3">
        <v>2.2535715320495799</v>
      </c>
      <c r="B3">
        <v>-1.8025306967397901</v>
      </c>
      <c r="C3">
        <v>-0.59131117683600798</v>
      </c>
    </row>
    <row r="4" spans="1:3">
      <c r="A4">
        <v>1.15996970905702</v>
      </c>
      <c r="B4">
        <v>-1.0392767573238999</v>
      </c>
      <c r="C4">
        <v>0.47275253512641902</v>
      </c>
    </row>
    <row r="5" spans="1:3">
      <c r="A5">
        <v>0.493292420985183</v>
      </c>
      <c r="B5">
        <v>-0.66819078353154104</v>
      </c>
      <c r="C5">
        <v>-0.439204085645099</v>
      </c>
    </row>
    <row r="6" spans="1:3">
      <c r="A6">
        <v>-1.71990679778781</v>
      </c>
      <c r="B6">
        <v>-0.21965007891482</v>
      </c>
      <c r="C6">
        <v>3.3843460282849702</v>
      </c>
    </row>
    <row r="7" spans="1:3">
      <c r="A7">
        <v>-1.72002739831898</v>
      </c>
      <c r="B7">
        <v>1.42587980696506</v>
      </c>
      <c r="C7">
        <v>-0.97838446185202399</v>
      </c>
    </row>
    <row r="8" spans="1:3">
      <c r="A8">
        <v>-2.2095819391589999</v>
      </c>
      <c r="B8">
        <v>-1.5016310892082001</v>
      </c>
      <c r="C8">
        <v>12.683537833917001</v>
      </c>
    </row>
    <row r="9" spans="1:3">
      <c r="A9">
        <v>1.83088072887467</v>
      </c>
      <c r="B9">
        <v>7.1172192068058096E-2</v>
      </c>
      <c r="C9">
        <v>3.14682417951316</v>
      </c>
    </row>
    <row r="10" spans="1:3">
      <c r="A10">
        <v>0.50557505871604302</v>
      </c>
      <c r="B10">
        <v>0.46207284431021201</v>
      </c>
      <c r="C10">
        <v>1.3971567889194501</v>
      </c>
    </row>
    <row r="11" spans="1:3">
      <c r="A11">
        <v>1.0403628889802199</v>
      </c>
      <c r="B11">
        <v>-2.2677479364000099</v>
      </c>
      <c r="C11">
        <v>2.5042233476804898</v>
      </c>
    </row>
    <row r="12" spans="1:3">
      <c r="A12">
        <v>-2.3970775285209802</v>
      </c>
      <c r="B12">
        <v>0.53772425950719105</v>
      </c>
      <c r="C12">
        <v>2.40800377810262</v>
      </c>
    </row>
    <row r="13" spans="1:3">
      <c r="A13">
        <v>2.3495492608099702</v>
      </c>
      <c r="B13">
        <v>-1.64737938156354</v>
      </c>
      <c r="C13">
        <v>-0.118813888908101</v>
      </c>
    </row>
    <row r="14" spans="1:3">
      <c r="A14">
        <v>1.6622132040021</v>
      </c>
      <c r="B14">
        <v>-2.1747420350736002</v>
      </c>
      <c r="C14">
        <v>1.6734844207222099E-2</v>
      </c>
    </row>
    <row r="15" spans="1:3">
      <c r="A15">
        <v>-1.4383044466086099</v>
      </c>
      <c r="B15">
        <v>2.2444276862666599</v>
      </c>
      <c r="C15">
        <v>0.98365976486867401</v>
      </c>
    </row>
    <row r="16" spans="1:3">
      <c r="A16">
        <v>-1.59087516396449</v>
      </c>
      <c r="B16">
        <v>2.3281601653727901</v>
      </c>
      <c r="C16">
        <v>0.99115898148366699</v>
      </c>
    </row>
    <row r="17" spans="1:3">
      <c r="A17">
        <v>-1.58297745073283</v>
      </c>
      <c r="B17">
        <v>1.5419867405823</v>
      </c>
      <c r="C17">
        <v>0.60462245114870805</v>
      </c>
    </row>
    <row r="18" spans="1:3">
      <c r="A18">
        <v>-0.97878878520231105</v>
      </c>
      <c r="B18">
        <v>-0.97693115413314602</v>
      </c>
      <c r="C18">
        <v>4.0959230246741303</v>
      </c>
    </row>
    <row r="19" spans="1:3">
      <c r="A19">
        <v>0.123782158161189</v>
      </c>
      <c r="B19">
        <v>-2.01163942996808</v>
      </c>
      <c r="C19">
        <v>3.5887592357374398</v>
      </c>
    </row>
    <row r="20" spans="1:3">
      <c r="A20">
        <v>-0.34027490678942102</v>
      </c>
      <c r="B20">
        <v>0.92116513256078403</v>
      </c>
      <c r="C20">
        <v>0.74602707694513803</v>
      </c>
    </row>
    <row r="21" spans="1:3">
      <c r="A21">
        <v>-1.0438542990097901</v>
      </c>
      <c r="B21">
        <v>-0.29923753130199299</v>
      </c>
      <c r="C21">
        <v>1.5113367849577899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Feuil1</vt:lpstr>
      <vt:lpstr>MultiLRegression</vt:lpstr>
      <vt:lpstr>Feuil5</vt:lpstr>
      <vt:lpstr>Feuil6</vt:lpstr>
      <vt:lpstr>LogiticRegression</vt:lpstr>
      <vt:lpstr>Feuil2</vt:lpstr>
      <vt:lpstr>Feuil3</vt:lpstr>
      <vt:lpstr>Feuil4</vt:lpstr>
      <vt:lpstr>Feuil8</vt:lpstr>
      <vt:lpstr>MLR_Sg_NoSig_Factors</vt:lpstr>
      <vt:lpstr>Interaction_Square</vt:lpstr>
      <vt:lpstr>actual</vt:lpstr>
      <vt:lpstr>ConfusionMatrix</vt:lpstr>
      <vt:lpstr>FalsePositvesRate</vt:lpstr>
      <vt:lpstr>Predicted</vt:lpstr>
      <vt:lpstr>TRuePositives</vt:lpstr>
      <vt:lpstr>TRuePositivesRate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2025-04-09T07:47:44Z</dcterms:created>
  <dcterms:modified xsi:type="dcterms:W3CDTF">2025-04-15T08:24:54Z</dcterms:modified>
</cp:coreProperties>
</file>